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0490" windowHeight="7160" tabRatio="824" activeTab="1"/>
  </bookViews>
  <sheets>
    <sheet name="SUMMARY" sheetId="12" r:id="rId1"/>
    <sheet name="BASE BID" sheetId="13" r:id="rId2"/>
  </sheets>
  <definedNames>
    <definedName name="_xlnm._FilterDatabase" localSheetId="1" hidden="1">'BASE BID'!#REF!</definedName>
    <definedName name="_xlnm.Print_Area" localSheetId="0">SUMMARY!$A$1:$O$33</definedName>
    <definedName name="_xlnm.Print_Titles" localSheetId="1">'BASE BID'!$1:$8</definedName>
    <definedName name="_xlnm.Print_Titles" localSheetId="0">SUMMARY!$1:$8</definedName>
  </definedNames>
  <calcPr calcId="162913"/>
</workbook>
</file>

<file path=xl/calcChain.xml><?xml version="1.0" encoding="utf-8"?>
<calcChain xmlns="http://schemas.openxmlformats.org/spreadsheetml/2006/main">
  <c r="O12" i="12" l="1"/>
  <c r="O9" i="12"/>
  <c r="N11" i="12"/>
  <c r="O10" i="12"/>
  <c r="N10" i="12"/>
  <c r="M10" i="12"/>
  <c r="M11" i="12"/>
  <c r="C10" i="12"/>
  <c r="B10" i="12"/>
  <c r="C11" i="12"/>
  <c r="A10" i="12"/>
  <c r="I484" i="13"/>
  <c r="K484" i="13"/>
  <c r="M484" i="13"/>
  <c r="N484" i="13"/>
  <c r="O484" i="13"/>
  <c r="O302" i="13"/>
  <c r="O19" i="13"/>
  <c r="A20" i="13"/>
  <c r="A463" i="13"/>
  <c r="A464" i="13"/>
  <c r="A466" i="13"/>
  <c r="A445" i="13"/>
  <c r="A416" i="13"/>
  <c r="A417" i="13"/>
  <c r="A393" i="13"/>
  <c r="A394" i="13"/>
  <c r="A397" i="13"/>
  <c r="A383" i="13"/>
  <c r="A385" i="13"/>
  <c r="A367" i="13"/>
  <c r="F434" i="13"/>
  <c r="I434" i="13" s="1"/>
  <c r="K434" i="13" s="1"/>
  <c r="F440" i="13"/>
  <c r="M440" i="13" s="1"/>
  <c r="F473" i="13"/>
  <c r="I473" i="13" s="1"/>
  <c r="K473" i="13" s="1"/>
  <c r="F472" i="13"/>
  <c r="I472" i="13" s="1"/>
  <c r="K472" i="13" s="1"/>
  <c r="M471" i="13"/>
  <c r="I471" i="13"/>
  <c r="K471" i="13" s="1"/>
  <c r="F471" i="13"/>
  <c r="M470" i="13"/>
  <c r="I470" i="13"/>
  <c r="K470" i="13" s="1"/>
  <c r="F470" i="13"/>
  <c r="M469" i="13"/>
  <c r="I469" i="13"/>
  <c r="K469" i="13" s="1"/>
  <c r="F469" i="13"/>
  <c r="F462" i="13"/>
  <c r="M462" i="13" s="1"/>
  <c r="F461" i="13"/>
  <c r="M461" i="13" s="1"/>
  <c r="F482" i="13"/>
  <c r="M482" i="13" s="1"/>
  <c r="F480" i="13"/>
  <c r="I480" i="13" s="1"/>
  <c r="K480" i="13" s="1"/>
  <c r="F476" i="13"/>
  <c r="M476" i="13" s="1"/>
  <c r="F468" i="13"/>
  <c r="I468" i="13" s="1"/>
  <c r="K468" i="13" s="1"/>
  <c r="A467" i="13"/>
  <c r="F465" i="13"/>
  <c r="M465" i="13" s="1"/>
  <c r="F460" i="13"/>
  <c r="M460" i="13" s="1"/>
  <c r="A459" i="13"/>
  <c r="A458" i="13"/>
  <c r="F457" i="13"/>
  <c r="I457" i="13" s="1"/>
  <c r="K457" i="13" s="1"/>
  <c r="F455" i="13"/>
  <c r="M455" i="13" s="1"/>
  <c r="F454" i="13"/>
  <c r="M454" i="13" s="1"/>
  <c r="A452" i="13"/>
  <c r="F450" i="13"/>
  <c r="M450" i="13" s="1"/>
  <c r="F447" i="13"/>
  <c r="M447" i="13" s="1"/>
  <c r="F444" i="13"/>
  <c r="M444" i="13" s="1"/>
  <c r="F443" i="13"/>
  <c r="I443" i="13" s="1"/>
  <c r="K443" i="13" s="1"/>
  <c r="F437" i="13"/>
  <c r="M437" i="13" s="1"/>
  <c r="A431" i="13"/>
  <c r="A430" i="13"/>
  <c r="F396" i="13"/>
  <c r="M396" i="13" s="1"/>
  <c r="F428" i="13"/>
  <c r="M428" i="13" s="1"/>
  <c r="F426" i="13"/>
  <c r="I426" i="13" s="1"/>
  <c r="K426" i="13" s="1"/>
  <c r="F422" i="13"/>
  <c r="M422" i="13" s="1"/>
  <c r="F419" i="13"/>
  <c r="M419" i="13" s="1"/>
  <c r="F418" i="13"/>
  <c r="M418" i="13" s="1"/>
  <c r="F415" i="13"/>
  <c r="I415" i="13" s="1"/>
  <c r="K415" i="13" s="1"/>
  <c r="A414" i="13"/>
  <c r="A413" i="13"/>
  <c r="F412" i="13"/>
  <c r="I412" i="13" s="1"/>
  <c r="K412" i="13" s="1"/>
  <c r="A411" i="13"/>
  <c r="A410" i="13"/>
  <c r="F409" i="13"/>
  <c r="I409" i="13" s="1"/>
  <c r="K409" i="13" s="1"/>
  <c r="F407" i="13"/>
  <c r="M407" i="13" s="1"/>
  <c r="F406" i="13"/>
  <c r="M406" i="13" s="1"/>
  <c r="A404" i="13"/>
  <c r="F402" i="13"/>
  <c r="M402" i="13" s="1"/>
  <c r="F399" i="13"/>
  <c r="I399" i="13" s="1"/>
  <c r="K399" i="13" s="1"/>
  <c r="F395" i="13"/>
  <c r="M395" i="13" s="1"/>
  <c r="F392" i="13"/>
  <c r="I392" i="13" s="1"/>
  <c r="K392" i="13" s="1"/>
  <c r="A389" i="13"/>
  <c r="A388" i="13"/>
  <c r="F366" i="13"/>
  <c r="I366" i="13" s="1"/>
  <c r="K366" i="13" s="1"/>
  <c r="A365" i="13"/>
  <c r="A364" i="13"/>
  <c r="F382" i="13"/>
  <c r="M382" i="13" s="1"/>
  <c r="F386" i="13"/>
  <c r="M386" i="13" s="1"/>
  <c r="F384" i="13"/>
  <c r="I384" i="13" s="1"/>
  <c r="K384" i="13" s="1"/>
  <c r="F353" i="13"/>
  <c r="M353" i="13" s="1"/>
  <c r="F351" i="13"/>
  <c r="M351" i="13" s="1"/>
  <c r="F349" i="13"/>
  <c r="I349" i="13" s="1"/>
  <c r="K349" i="13" s="1"/>
  <c r="F347" i="13"/>
  <c r="I347" i="13" s="1"/>
  <c r="K347" i="13" s="1"/>
  <c r="F346" i="13"/>
  <c r="I346" i="13" s="1"/>
  <c r="K346" i="13" s="1"/>
  <c r="F345" i="13"/>
  <c r="M345" i="13" s="1"/>
  <c r="F333" i="13"/>
  <c r="M333" i="13" s="1"/>
  <c r="F331" i="13"/>
  <c r="I331" i="13" s="1"/>
  <c r="K331" i="13" s="1"/>
  <c r="F328" i="13"/>
  <c r="M328" i="13" s="1"/>
  <c r="F325" i="13"/>
  <c r="M325" i="13" s="1"/>
  <c r="F322" i="13"/>
  <c r="M322" i="13" s="1"/>
  <c r="F319" i="13"/>
  <c r="M319" i="13" s="1"/>
  <c r="F316" i="13"/>
  <c r="M316" i="13" s="1"/>
  <c r="F315" i="13"/>
  <c r="I315" i="13" s="1"/>
  <c r="K315" i="13" s="1"/>
  <c r="F314" i="13"/>
  <c r="M314" i="13" s="1"/>
  <c r="F311" i="13"/>
  <c r="I311" i="13" s="1"/>
  <c r="K311" i="13" s="1"/>
  <c r="F310" i="13"/>
  <c r="M310" i="13" s="1"/>
  <c r="F308" i="13"/>
  <c r="M308" i="13" s="1"/>
  <c r="A301" i="13"/>
  <c r="F300" i="13"/>
  <c r="M300" i="13" s="1"/>
  <c r="F299" i="13"/>
  <c r="I299" i="13" s="1"/>
  <c r="K299" i="13" s="1"/>
  <c r="A298" i="13"/>
  <c r="A297" i="13"/>
  <c r="F296" i="13"/>
  <c r="M296" i="13" s="1"/>
  <c r="F295" i="13"/>
  <c r="M295" i="13" s="1"/>
  <c r="A294" i="13"/>
  <c r="A293" i="13"/>
  <c r="F292" i="13"/>
  <c r="M292" i="13" s="1"/>
  <c r="A291" i="13"/>
  <c r="A290" i="13"/>
  <c r="A289" i="13"/>
  <c r="F288" i="13"/>
  <c r="M288" i="13" s="1"/>
  <c r="A287" i="13"/>
  <c r="A286" i="13"/>
  <c r="A285" i="13"/>
  <c r="F284" i="13"/>
  <c r="I284" i="13" s="1"/>
  <c r="K284" i="13" s="1"/>
  <c r="F283" i="13"/>
  <c r="M283" i="13" s="1"/>
  <c r="F282" i="13"/>
  <c r="I282" i="13" s="1"/>
  <c r="K282" i="13" s="1"/>
  <c r="A281" i="13"/>
  <c r="A280" i="13"/>
  <c r="A279" i="13"/>
  <c r="F278" i="13"/>
  <c r="I278" i="13" s="1"/>
  <c r="K278" i="13" s="1"/>
  <c r="F277" i="13"/>
  <c r="M277" i="13" s="1"/>
  <c r="F276" i="13"/>
  <c r="I276" i="13" s="1"/>
  <c r="K276" i="13" s="1"/>
  <c r="A275" i="13"/>
  <c r="A274" i="13"/>
  <c r="F272" i="13"/>
  <c r="I272" i="13" s="1"/>
  <c r="K272" i="13" s="1"/>
  <c r="F271" i="13"/>
  <c r="M271" i="13" s="1"/>
  <c r="F270" i="13"/>
  <c r="I270" i="13" s="1"/>
  <c r="K270" i="13" s="1"/>
  <c r="A269" i="13"/>
  <c r="A268" i="13"/>
  <c r="F266" i="13"/>
  <c r="I266" i="13" s="1"/>
  <c r="K266" i="13" s="1"/>
  <c r="F265" i="13"/>
  <c r="M265" i="13" s="1"/>
  <c r="F264" i="13"/>
  <c r="I264" i="13" s="1"/>
  <c r="K264" i="13" s="1"/>
  <c r="A263" i="13"/>
  <c r="F262" i="13"/>
  <c r="M262" i="13" s="1"/>
  <c r="A261" i="13"/>
  <c r="A260" i="13"/>
  <c r="A259" i="13"/>
  <c r="F258" i="13"/>
  <c r="I258" i="13" s="1"/>
  <c r="K258" i="13" s="1"/>
  <c r="F257" i="13"/>
  <c r="M257" i="13" s="1"/>
  <c r="F256" i="13"/>
  <c r="I256" i="13" s="1"/>
  <c r="K256" i="13" s="1"/>
  <c r="A254" i="13"/>
  <c r="A253" i="13"/>
  <c r="F252" i="13"/>
  <c r="I252" i="13" s="1"/>
  <c r="K252" i="13" s="1"/>
  <c r="F251" i="13"/>
  <c r="M251" i="13" s="1"/>
  <c r="F249" i="13"/>
  <c r="I249" i="13" s="1"/>
  <c r="K249" i="13" s="1"/>
  <c r="F248" i="13"/>
  <c r="M248" i="13" s="1"/>
  <c r="F247" i="13"/>
  <c r="I247" i="13" s="1"/>
  <c r="K247" i="13" s="1"/>
  <c r="A245" i="13"/>
  <c r="A244" i="13"/>
  <c r="F243" i="13"/>
  <c r="I243" i="13" s="1"/>
  <c r="K243" i="13" s="1"/>
  <c r="A242" i="13"/>
  <c r="A241" i="13"/>
  <c r="F239" i="13"/>
  <c r="M239" i="13" s="1"/>
  <c r="A238" i="13"/>
  <c r="A236" i="13"/>
  <c r="A235" i="13"/>
  <c r="F234" i="13"/>
  <c r="M234" i="13" s="1"/>
  <c r="F233" i="13"/>
  <c r="I233" i="13" s="1"/>
  <c r="K233" i="13" s="1"/>
  <c r="F232" i="13"/>
  <c r="M232" i="13" s="1"/>
  <c r="F231" i="13"/>
  <c r="I231" i="13" s="1"/>
  <c r="K231" i="13" s="1"/>
  <c r="F230" i="13"/>
  <c r="M230" i="13" s="1"/>
  <c r="F229" i="13"/>
  <c r="I229" i="13" s="1"/>
  <c r="K229" i="13" s="1"/>
  <c r="F228" i="13"/>
  <c r="M228" i="13" s="1"/>
  <c r="F227" i="13"/>
  <c r="M227" i="13" s="1"/>
  <c r="F226" i="13"/>
  <c r="M226" i="13" s="1"/>
  <c r="F225" i="13"/>
  <c r="I225" i="13" s="1"/>
  <c r="K225" i="13" s="1"/>
  <c r="F224" i="13"/>
  <c r="M224" i="13" s="1"/>
  <c r="A223" i="13"/>
  <c r="A222" i="13"/>
  <c r="F220" i="13"/>
  <c r="M220" i="13" s="1"/>
  <c r="F219" i="13"/>
  <c r="I219" i="13" s="1"/>
  <c r="K219" i="13" s="1"/>
  <c r="A218" i="13"/>
  <c r="A217" i="13"/>
  <c r="F216" i="13"/>
  <c r="M216" i="13" s="1"/>
  <c r="F215" i="13"/>
  <c r="M215" i="13" s="1"/>
  <c r="A214" i="13"/>
  <c r="A213" i="13"/>
  <c r="F212" i="13"/>
  <c r="M212" i="13" s="1"/>
  <c r="A211" i="13"/>
  <c r="A210" i="13"/>
  <c r="A209" i="13"/>
  <c r="F208" i="13"/>
  <c r="M208" i="13" s="1"/>
  <c r="A206" i="13"/>
  <c r="A205" i="13"/>
  <c r="F204" i="13"/>
  <c r="M204" i="13" s="1"/>
  <c r="F203" i="13"/>
  <c r="M203" i="13" s="1"/>
  <c r="F202" i="13"/>
  <c r="I202" i="13" s="1"/>
  <c r="K202" i="13" s="1"/>
  <c r="A201" i="13"/>
  <c r="A200" i="13"/>
  <c r="A199" i="13"/>
  <c r="F198" i="13"/>
  <c r="I198" i="13" s="1"/>
  <c r="K198" i="13" s="1"/>
  <c r="F197" i="13"/>
  <c r="M197" i="13" s="1"/>
  <c r="F196" i="13"/>
  <c r="I196" i="13" s="1"/>
  <c r="K196" i="13" s="1"/>
  <c r="A195" i="13"/>
  <c r="A194" i="13"/>
  <c r="F192" i="13"/>
  <c r="I192" i="13" s="1"/>
  <c r="K192" i="13" s="1"/>
  <c r="F191" i="13"/>
  <c r="M191" i="13" s="1"/>
  <c r="F190" i="13"/>
  <c r="M190" i="13" s="1"/>
  <c r="A189" i="13"/>
  <c r="A188" i="13"/>
  <c r="F186" i="13"/>
  <c r="M186" i="13" s="1"/>
  <c r="F185" i="13"/>
  <c r="M185" i="13" s="1"/>
  <c r="F184" i="13"/>
  <c r="I184" i="13" s="1"/>
  <c r="K184" i="13" s="1"/>
  <c r="A183" i="13"/>
  <c r="F182" i="13"/>
  <c r="M182" i="13" s="1"/>
  <c r="A181" i="13"/>
  <c r="A180" i="13"/>
  <c r="A179" i="13"/>
  <c r="F178" i="13"/>
  <c r="M178" i="13" s="1"/>
  <c r="F177" i="13"/>
  <c r="M177" i="13" s="1"/>
  <c r="F176" i="13"/>
  <c r="M176" i="13" s="1"/>
  <c r="A174" i="13"/>
  <c r="A173" i="13"/>
  <c r="F172" i="13"/>
  <c r="M172" i="13" s="1"/>
  <c r="F171" i="13"/>
  <c r="I171" i="13" s="1"/>
  <c r="K171" i="13" s="1"/>
  <c r="F169" i="13"/>
  <c r="M169" i="13" s="1"/>
  <c r="F168" i="13"/>
  <c r="M168" i="13" s="1"/>
  <c r="F167" i="13"/>
  <c r="M167" i="13" s="1"/>
  <c r="A165" i="13"/>
  <c r="A164" i="13"/>
  <c r="F163" i="13"/>
  <c r="I163" i="13" s="1"/>
  <c r="K163" i="13" s="1"/>
  <c r="A162" i="13"/>
  <c r="A161" i="13"/>
  <c r="F159" i="13"/>
  <c r="I159" i="13" s="1"/>
  <c r="K159" i="13" s="1"/>
  <c r="A158" i="13"/>
  <c r="A156" i="13"/>
  <c r="A155" i="13"/>
  <c r="F154" i="13"/>
  <c r="M154" i="13" s="1"/>
  <c r="F153" i="13"/>
  <c r="M153" i="13" s="1"/>
  <c r="F152" i="13"/>
  <c r="M152" i="13" s="1"/>
  <c r="F151" i="13"/>
  <c r="M151" i="13" s="1"/>
  <c r="F150" i="13"/>
  <c r="M150" i="13" s="1"/>
  <c r="F149" i="13"/>
  <c r="I149" i="13" s="1"/>
  <c r="K149" i="13" s="1"/>
  <c r="F148" i="13"/>
  <c r="M148" i="13" s="1"/>
  <c r="F147" i="13"/>
  <c r="I147" i="13" s="1"/>
  <c r="K147" i="13" s="1"/>
  <c r="F146" i="13"/>
  <c r="M146" i="13" s="1"/>
  <c r="A145" i="13"/>
  <c r="A144" i="13"/>
  <c r="F142" i="13"/>
  <c r="M142" i="13" s="1"/>
  <c r="A141" i="13"/>
  <c r="F139" i="13"/>
  <c r="M139" i="13" s="1"/>
  <c r="F138" i="13"/>
  <c r="I138" i="13" s="1"/>
  <c r="K138" i="13" s="1"/>
  <c r="F137" i="13"/>
  <c r="M137" i="13" s="1"/>
  <c r="A136" i="13"/>
  <c r="A135" i="13"/>
  <c r="F134" i="13"/>
  <c r="M134" i="13" s="1"/>
  <c r="F133" i="13"/>
  <c r="M133" i="13" s="1"/>
  <c r="F132" i="13"/>
  <c r="M132" i="13" s="1"/>
  <c r="A131" i="13"/>
  <c r="A130" i="13"/>
  <c r="F129" i="13"/>
  <c r="M129" i="13" s="1"/>
  <c r="A128" i="13"/>
  <c r="A127" i="13"/>
  <c r="A126" i="13"/>
  <c r="F125" i="13"/>
  <c r="M125" i="13" s="1"/>
  <c r="A123" i="13"/>
  <c r="F121" i="13"/>
  <c r="I121" i="13" s="1"/>
  <c r="K121" i="13" s="1"/>
  <c r="F120" i="13"/>
  <c r="M120" i="13" s="1"/>
  <c r="F119" i="13"/>
  <c r="I119" i="13" s="1"/>
  <c r="K119" i="13" s="1"/>
  <c r="A117" i="13"/>
  <c r="F115" i="13"/>
  <c r="M115" i="13" s="1"/>
  <c r="F114" i="13"/>
  <c r="M114" i="13" s="1"/>
  <c r="F113" i="13"/>
  <c r="M113" i="13" s="1"/>
  <c r="A112" i="13"/>
  <c r="A111" i="13"/>
  <c r="F109" i="13"/>
  <c r="M109" i="13" s="1"/>
  <c r="F108" i="13"/>
  <c r="M108" i="13" s="1"/>
  <c r="F107" i="13"/>
  <c r="M107" i="13" s="1"/>
  <c r="A106" i="13"/>
  <c r="A105" i="13"/>
  <c r="F103" i="13"/>
  <c r="I103" i="13" s="1"/>
  <c r="K103" i="13" s="1"/>
  <c r="F102" i="13"/>
  <c r="M102" i="13" s="1"/>
  <c r="F101" i="13"/>
  <c r="M101" i="13" s="1"/>
  <c r="A100" i="13"/>
  <c r="F99" i="13"/>
  <c r="M99" i="13" s="1"/>
  <c r="F98" i="13"/>
  <c r="I98" i="13" s="1"/>
  <c r="K98" i="13" s="1"/>
  <c r="F97" i="13"/>
  <c r="M97" i="13" s="1"/>
  <c r="A96" i="13"/>
  <c r="A95" i="13"/>
  <c r="A94" i="13"/>
  <c r="F93" i="13"/>
  <c r="I93" i="13" s="1"/>
  <c r="K93" i="13" s="1"/>
  <c r="F92" i="13"/>
  <c r="M92" i="13" s="1"/>
  <c r="F91" i="13"/>
  <c r="M91" i="13" s="1"/>
  <c r="F90" i="13"/>
  <c r="M90" i="13" s="1"/>
  <c r="A88" i="13"/>
  <c r="A87" i="13"/>
  <c r="F86" i="13"/>
  <c r="I86" i="13" s="1"/>
  <c r="K86" i="13" s="1"/>
  <c r="F84" i="13"/>
  <c r="M84" i="13" s="1"/>
  <c r="F83" i="13"/>
  <c r="M83" i="13" s="1"/>
  <c r="F81" i="13"/>
  <c r="M81" i="13" s="1"/>
  <c r="F80" i="13"/>
  <c r="I80" i="13" s="1"/>
  <c r="K80" i="13" s="1"/>
  <c r="F79" i="13"/>
  <c r="M79" i="13" s="1"/>
  <c r="F78" i="13"/>
  <c r="I78" i="13" s="1"/>
  <c r="K78" i="13" s="1"/>
  <c r="A76" i="13"/>
  <c r="A75" i="13"/>
  <c r="F74" i="13"/>
  <c r="M74" i="13" s="1"/>
  <c r="A73" i="13"/>
  <c r="A72" i="13"/>
  <c r="F70" i="13"/>
  <c r="M70" i="13" s="1"/>
  <c r="A69" i="13"/>
  <c r="A67" i="13"/>
  <c r="A66" i="13"/>
  <c r="F65" i="13"/>
  <c r="M65" i="13" s="1"/>
  <c r="F64" i="13"/>
  <c r="M64" i="13" s="1"/>
  <c r="F63" i="13"/>
  <c r="M63" i="13" s="1"/>
  <c r="F62" i="13"/>
  <c r="M62" i="13" s="1"/>
  <c r="F61" i="13"/>
  <c r="M61" i="13" s="1"/>
  <c r="F60" i="13"/>
  <c r="M60" i="13" s="1"/>
  <c r="F59" i="13"/>
  <c r="M59" i="13" s="1"/>
  <c r="F58" i="13"/>
  <c r="I58" i="13" s="1"/>
  <c r="K58" i="13" s="1"/>
  <c r="F57" i="13"/>
  <c r="M57" i="13" s="1"/>
  <c r="F56" i="13"/>
  <c r="M56" i="13" s="1"/>
  <c r="F55" i="13"/>
  <c r="M55" i="13" s="1"/>
  <c r="F54" i="13"/>
  <c r="M54" i="13" s="1"/>
  <c r="A53" i="13"/>
  <c r="A52" i="13"/>
  <c r="F50" i="13"/>
  <c r="I50" i="13" s="1"/>
  <c r="K50" i="13" s="1"/>
  <c r="A49" i="13"/>
  <c r="A48" i="13"/>
  <c r="F47" i="13"/>
  <c r="M47" i="13" s="1"/>
  <c r="F46" i="13"/>
  <c r="M46" i="13" s="1"/>
  <c r="A45" i="13"/>
  <c r="A44" i="13"/>
  <c r="F43" i="13"/>
  <c r="M43" i="13" s="1"/>
  <c r="A42" i="13"/>
  <c r="A41" i="13"/>
  <c r="F39" i="13"/>
  <c r="M39" i="13" s="1"/>
  <c r="A38" i="13"/>
  <c r="A37" i="13"/>
  <c r="A36" i="13"/>
  <c r="F35" i="13"/>
  <c r="M35" i="13" s="1"/>
  <c r="F34" i="13"/>
  <c r="I34" i="13" s="1"/>
  <c r="K34" i="13" s="1"/>
  <c r="F33" i="13"/>
  <c r="M33" i="13" s="1"/>
  <c r="A31" i="13"/>
  <c r="A30" i="13"/>
  <c r="F29" i="13"/>
  <c r="M29" i="13" s="1"/>
  <c r="F28" i="13"/>
  <c r="M28" i="13" s="1"/>
  <c r="F27" i="13"/>
  <c r="M27" i="13" s="1"/>
  <c r="A25" i="13"/>
  <c r="A24" i="13"/>
  <c r="A23" i="13"/>
  <c r="F22" i="13"/>
  <c r="I22" i="13" s="1"/>
  <c r="K22" i="13" s="1"/>
  <c r="A21" i="13"/>
  <c r="A19" i="13"/>
  <c r="A302" i="13"/>
  <c r="M434" i="13" l="1"/>
  <c r="N434" i="13" s="1"/>
  <c r="I440" i="13"/>
  <c r="K440" i="13" s="1"/>
  <c r="N440" i="13" s="1"/>
  <c r="I455" i="13"/>
  <c r="K455" i="13" s="1"/>
  <c r="N455" i="13" s="1"/>
  <c r="M457" i="13"/>
  <c r="M480" i="13"/>
  <c r="N480" i="13" s="1"/>
  <c r="I454" i="13"/>
  <c r="K454" i="13" s="1"/>
  <c r="N454" i="13" s="1"/>
  <c r="N471" i="13"/>
  <c r="M472" i="13"/>
  <c r="M473" i="13"/>
  <c r="N473" i="13" s="1"/>
  <c r="N469" i="13"/>
  <c r="M468" i="13"/>
  <c r="N468" i="13" s="1"/>
  <c r="N472" i="13"/>
  <c r="N470" i="13"/>
  <c r="I460" i="13"/>
  <c r="K460" i="13" s="1"/>
  <c r="N460" i="13" s="1"/>
  <c r="I461" i="13"/>
  <c r="K461" i="13" s="1"/>
  <c r="N461" i="13" s="1"/>
  <c r="I462" i="13"/>
  <c r="K462" i="13" s="1"/>
  <c r="N462" i="13" s="1"/>
  <c r="I465" i="13"/>
  <c r="K465" i="13" s="1"/>
  <c r="N465" i="13" s="1"/>
  <c r="I476" i="13"/>
  <c r="K476" i="13" s="1"/>
  <c r="N476" i="13" s="1"/>
  <c r="N457" i="13"/>
  <c r="I437" i="13"/>
  <c r="K437" i="13" s="1"/>
  <c r="N437" i="13" s="1"/>
  <c r="M443" i="13"/>
  <c r="N443" i="13" s="1"/>
  <c r="I450" i="13"/>
  <c r="K450" i="13" s="1"/>
  <c r="N450" i="13" s="1"/>
  <c r="I447" i="13"/>
  <c r="K447" i="13" s="1"/>
  <c r="N447" i="13" s="1"/>
  <c r="I482" i="13"/>
  <c r="K482" i="13" s="1"/>
  <c r="N482" i="13" s="1"/>
  <c r="I444" i="13"/>
  <c r="K444" i="13" s="1"/>
  <c r="N444" i="13" s="1"/>
  <c r="M399" i="13"/>
  <c r="N399" i="13" s="1"/>
  <c r="M426" i="13"/>
  <c r="N426" i="13" s="1"/>
  <c r="M415" i="13"/>
  <c r="N415" i="13" s="1"/>
  <c r="M412" i="13"/>
  <c r="N412" i="13" s="1"/>
  <c r="I395" i="13"/>
  <c r="K395" i="13" s="1"/>
  <c r="N395" i="13" s="1"/>
  <c r="I407" i="13"/>
  <c r="K407" i="13" s="1"/>
  <c r="N407" i="13" s="1"/>
  <c r="M409" i="13"/>
  <c r="N409" i="13" s="1"/>
  <c r="I418" i="13"/>
  <c r="K418" i="13" s="1"/>
  <c r="N418" i="13" s="1"/>
  <c r="I419" i="13"/>
  <c r="K419" i="13" s="1"/>
  <c r="N419" i="13" s="1"/>
  <c r="I428" i="13"/>
  <c r="K428" i="13" s="1"/>
  <c r="N428" i="13" s="1"/>
  <c r="I396" i="13"/>
  <c r="K396" i="13" s="1"/>
  <c r="N396" i="13" s="1"/>
  <c r="I402" i="13"/>
  <c r="K402" i="13" s="1"/>
  <c r="N402" i="13" s="1"/>
  <c r="I382" i="13"/>
  <c r="K382" i="13" s="1"/>
  <c r="N382" i="13" s="1"/>
  <c r="M392" i="13"/>
  <c r="N392" i="13" s="1"/>
  <c r="I406" i="13"/>
  <c r="K406" i="13" s="1"/>
  <c r="N406" i="13" s="1"/>
  <c r="I422" i="13"/>
  <c r="K422" i="13" s="1"/>
  <c r="N422" i="13" s="1"/>
  <c r="M366" i="13"/>
  <c r="N366" i="13" s="1"/>
  <c r="I386" i="13"/>
  <c r="K386" i="13" s="1"/>
  <c r="N386" i="13" s="1"/>
  <c r="M384" i="13"/>
  <c r="N384" i="13" s="1"/>
  <c r="I108" i="13"/>
  <c r="K108" i="13" s="1"/>
  <c r="N108" i="13" s="1"/>
  <c r="M299" i="13"/>
  <c r="N299" i="13" s="1"/>
  <c r="M256" i="13"/>
  <c r="N256" i="13" s="1"/>
  <c r="I91" i="13"/>
  <c r="K91" i="13" s="1"/>
  <c r="N91" i="13" s="1"/>
  <c r="I153" i="13"/>
  <c r="K153" i="13" s="1"/>
  <c r="N153" i="13" s="1"/>
  <c r="I151" i="13"/>
  <c r="K151" i="13" s="1"/>
  <c r="N151" i="13" s="1"/>
  <c r="M284" i="13"/>
  <c r="N284" i="13" s="1"/>
  <c r="M50" i="13"/>
  <c r="N50" i="13" s="1"/>
  <c r="M93" i="13"/>
  <c r="N93" i="13" s="1"/>
  <c r="M349" i="13"/>
  <c r="N349" i="13" s="1"/>
  <c r="M80" i="13"/>
  <c r="N80" i="13" s="1"/>
  <c r="I227" i="13"/>
  <c r="K227" i="13" s="1"/>
  <c r="N227" i="13" s="1"/>
  <c r="M233" i="13"/>
  <c r="N233" i="13" s="1"/>
  <c r="M270" i="13"/>
  <c r="N270" i="13" s="1"/>
  <c r="I351" i="13"/>
  <c r="K351" i="13" s="1"/>
  <c r="N351" i="13" s="1"/>
  <c r="I190" i="13"/>
  <c r="K190" i="13" s="1"/>
  <c r="N190" i="13" s="1"/>
  <c r="I230" i="13"/>
  <c r="K230" i="13" s="1"/>
  <c r="N230" i="13" s="1"/>
  <c r="M249" i="13"/>
  <c r="N249" i="13" s="1"/>
  <c r="I353" i="13"/>
  <c r="K353" i="13" s="1"/>
  <c r="N353" i="13" s="1"/>
  <c r="M103" i="13"/>
  <c r="N103" i="13" s="1"/>
  <c r="M192" i="13"/>
  <c r="N192" i="13" s="1"/>
  <c r="M347" i="13"/>
  <c r="N347" i="13" s="1"/>
  <c r="I345" i="13"/>
  <c r="K345" i="13" s="1"/>
  <c r="N345" i="13" s="1"/>
  <c r="M346" i="13"/>
  <c r="N346" i="13" s="1"/>
  <c r="I83" i="13"/>
  <c r="K83" i="13" s="1"/>
  <c r="N83" i="13" s="1"/>
  <c r="I137" i="13"/>
  <c r="K137" i="13" s="1"/>
  <c r="N137" i="13" s="1"/>
  <c r="I224" i="13"/>
  <c r="K224" i="13" s="1"/>
  <c r="N224" i="13" s="1"/>
  <c r="M252" i="13"/>
  <c r="N252" i="13" s="1"/>
  <c r="M258" i="13"/>
  <c r="N258" i="13" s="1"/>
  <c r="I216" i="13"/>
  <c r="K216" i="13" s="1"/>
  <c r="N216" i="13" s="1"/>
  <c r="I28" i="13"/>
  <c r="K28" i="13" s="1"/>
  <c r="N28" i="13" s="1"/>
  <c r="I35" i="13"/>
  <c r="K35" i="13" s="1"/>
  <c r="N35" i="13" s="1"/>
  <c r="I177" i="13"/>
  <c r="K177" i="13" s="1"/>
  <c r="N177" i="13" s="1"/>
  <c r="I197" i="13"/>
  <c r="K197" i="13" s="1"/>
  <c r="N197" i="13" s="1"/>
  <c r="M282" i="13"/>
  <c r="N282" i="13" s="1"/>
  <c r="M98" i="13"/>
  <c r="N98" i="13" s="1"/>
  <c r="I125" i="13"/>
  <c r="K125" i="13" s="1"/>
  <c r="N125" i="13" s="1"/>
  <c r="I152" i="13"/>
  <c r="K152" i="13" s="1"/>
  <c r="N152" i="13" s="1"/>
  <c r="M184" i="13"/>
  <c r="N184" i="13" s="1"/>
  <c r="I204" i="13"/>
  <c r="K204" i="13" s="1"/>
  <c r="N204" i="13" s="1"/>
  <c r="I226" i="13"/>
  <c r="K226" i="13" s="1"/>
  <c r="N226" i="13" s="1"/>
  <c r="M231" i="13"/>
  <c r="N231" i="13" s="1"/>
  <c r="M276" i="13"/>
  <c r="N276" i="13" s="1"/>
  <c r="I310" i="13"/>
  <c r="K310" i="13" s="1"/>
  <c r="N310" i="13" s="1"/>
  <c r="M22" i="13"/>
  <c r="N22" i="13" s="1"/>
  <c r="I70" i="13"/>
  <c r="K70" i="13" s="1"/>
  <c r="N70" i="13" s="1"/>
  <c r="M86" i="13"/>
  <c r="N86" i="13" s="1"/>
  <c r="I139" i="13"/>
  <c r="K139" i="13" s="1"/>
  <c r="N139" i="13" s="1"/>
  <c r="M147" i="13"/>
  <c r="N147" i="13" s="1"/>
  <c r="M171" i="13"/>
  <c r="N171" i="13" s="1"/>
  <c r="I178" i="13"/>
  <c r="K178" i="13" s="1"/>
  <c r="N178" i="13" s="1"/>
  <c r="M198" i="13"/>
  <c r="N198" i="13" s="1"/>
  <c r="M264" i="13"/>
  <c r="N264" i="13" s="1"/>
  <c r="I57" i="13"/>
  <c r="K57" i="13" s="1"/>
  <c r="N57" i="13" s="1"/>
  <c r="I62" i="13"/>
  <c r="K62" i="13" s="1"/>
  <c r="N62" i="13" s="1"/>
  <c r="M119" i="13"/>
  <c r="N119" i="13" s="1"/>
  <c r="M159" i="13"/>
  <c r="N159" i="13" s="1"/>
  <c r="I167" i="13"/>
  <c r="K167" i="13" s="1"/>
  <c r="N167" i="13" s="1"/>
  <c r="I172" i="13"/>
  <c r="K172" i="13" s="1"/>
  <c r="N172" i="13" s="1"/>
  <c r="I234" i="13"/>
  <c r="K234" i="13" s="1"/>
  <c r="N234" i="13" s="1"/>
  <c r="M247" i="13"/>
  <c r="N247" i="13" s="1"/>
  <c r="I191" i="13"/>
  <c r="K191" i="13" s="1"/>
  <c r="N191" i="13" s="1"/>
  <c r="I228" i="13"/>
  <c r="K228" i="13" s="1"/>
  <c r="N228" i="13" s="1"/>
  <c r="I47" i="13"/>
  <c r="K47" i="13" s="1"/>
  <c r="N47" i="13" s="1"/>
  <c r="I54" i="13"/>
  <c r="K54" i="13" s="1"/>
  <c r="N54" i="13" s="1"/>
  <c r="M58" i="13"/>
  <c r="N58" i="13" s="1"/>
  <c r="I90" i="13"/>
  <c r="K90" i="13" s="1"/>
  <c r="N90" i="13" s="1"/>
  <c r="I101" i="13"/>
  <c r="K101" i="13" s="1"/>
  <c r="N101" i="13" s="1"/>
  <c r="I107" i="13"/>
  <c r="K107" i="13" s="1"/>
  <c r="N107" i="13" s="1"/>
  <c r="M121" i="13"/>
  <c r="N121" i="13" s="1"/>
  <c r="I129" i="13"/>
  <c r="K129" i="13" s="1"/>
  <c r="N129" i="13" s="1"/>
  <c r="M138" i="13"/>
  <c r="N138" i="13" s="1"/>
  <c r="I154" i="13"/>
  <c r="K154" i="13" s="1"/>
  <c r="N154" i="13" s="1"/>
  <c r="M196" i="13"/>
  <c r="N196" i="13" s="1"/>
  <c r="M225" i="13"/>
  <c r="N225" i="13" s="1"/>
  <c r="I232" i="13"/>
  <c r="K232" i="13" s="1"/>
  <c r="N232" i="13" s="1"/>
  <c r="I262" i="13"/>
  <c r="K262" i="13" s="1"/>
  <c r="N262" i="13" s="1"/>
  <c r="I283" i="13"/>
  <c r="K283" i="13" s="1"/>
  <c r="N283" i="13" s="1"/>
  <c r="I295" i="13"/>
  <c r="K295" i="13" s="1"/>
  <c r="N295" i="13" s="1"/>
  <c r="M78" i="13"/>
  <c r="N78" i="13" s="1"/>
  <c r="I134" i="13"/>
  <c r="K134" i="13" s="1"/>
  <c r="N134" i="13" s="1"/>
  <c r="M149" i="13"/>
  <c r="N149" i="13" s="1"/>
  <c r="I186" i="13"/>
  <c r="K186" i="13" s="1"/>
  <c r="N186" i="13" s="1"/>
  <c r="I248" i="13"/>
  <c r="K248" i="13" s="1"/>
  <c r="N248" i="13" s="1"/>
  <c r="I27" i="13"/>
  <c r="K27" i="13" s="1"/>
  <c r="N27" i="13" s="1"/>
  <c r="I84" i="13"/>
  <c r="K84" i="13" s="1"/>
  <c r="N84" i="13" s="1"/>
  <c r="I115" i="13"/>
  <c r="K115" i="13" s="1"/>
  <c r="N115" i="13" s="1"/>
  <c r="I146" i="13"/>
  <c r="K146" i="13" s="1"/>
  <c r="N146" i="13" s="1"/>
  <c r="M163" i="13"/>
  <c r="N163" i="13" s="1"/>
  <c r="M202" i="13"/>
  <c r="N202" i="13" s="1"/>
  <c r="I208" i="13"/>
  <c r="K208" i="13" s="1"/>
  <c r="N208" i="13" s="1"/>
  <c r="M219" i="13"/>
  <c r="N219" i="13" s="1"/>
  <c r="M229" i="13"/>
  <c r="N229" i="13" s="1"/>
  <c r="M243" i="13"/>
  <c r="N243" i="13" s="1"/>
  <c r="M266" i="13"/>
  <c r="N266" i="13" s="1"/>
  <c r="M272" i="13"/>
  <c r="N272" i="13" s="1"/>
  <c r="M278" i="13"/>
  <c r="N278" i="13" s="1"/>
  <c r="I314" i="13"/>
  <c r="K314" i="13" s="1"/>
  <c r="N314" i="13" s="1"/>
  <c r="I325" i="13"/>
  <c r="K325" i="13" s="1"/>
  <c r="N325" i="13" s="1"/>
  <c r="I63" i="13"/>
  <c r="K63" i="13" s="1"/>
  <c r="N63" i="13" s="1"/>
  <c r="M34" i="13"/>
  <c r="N34" i="13" s="1"/>
  <c r="I55" i="13"/>
  <c r="K55" i="13" s="1"/>
  <c r="N55" i="13" s="1"/>
  <c r="I74" i="13"/>
  <c r="K74" i="13" s="1"/>
  <c r="N74" i="13" s="1"/>
  <c r="I239" i="13"/>
  <c r="K239" i="13" s="1"/>
  <c r="N239" i="13" s="1"/>
  <c r="I296" i="13"/>
  <c r="K296" i="13" s="1"/>
  <c r="N296" i="13" s="1"/>
  <c r="I300" i="13"/>
  <c r="K300" i="13" s="1"/>
  <c r="N300" i="13" s="1"/>
  <c r="I292" i="13"/>
  <c r="K292" i="13" s="1"/>
  <c r="N292" i="13" s="1"/>
  <c r="M315" i="13"/>
  <c r="N315" i="13" s="1"/>
  <c r="I33" i="13"/>
  <c r="K33" i="13" s="1"/>
  <c r="N33" i="13" s="1"/>
  <c r="I60" i="13"/>
  <c r="K60" i="13" s="1"/>
  <c r="N60" i="13" s="1"/>
  <c r="I64" i="13"/>
  <c r="K64" i="13" s="1"/>
  <c r="N64" i="13" s="1"/>
  <c r="I99" i="13"/>
  <c r="K99" i="13" s="1"/>
  <c r="N99" i="13" s="1"/>
  <c r="I113" i="13"/>
  <c r="K113" i="13" s="1"/>
  <c r="N113" i="13" s="1"/>
  <c r="I120" i="13"/>
  <c r="K120" i="13" s="1"/>
  <c r="N120" i="13" s="1"/>
  <c r="I132" i="13"/>
  <c r="K132" i="13" s="1"/>
  <c r="N132" i="13" s="1"/>
  <c r="I148" i="13"/>
  <c r="K148" i="13" s="1"/>
  <c r="N148" i="13" s="1"/>
  <c r="I150" i="13"/>
  <c r="K150" i="13" s="1"/>
  <c r="N150" i="13" s="1"/>
  <c r="I168" i="13"/>
  <c r="K168" i="13" s="1"/>
  <c r="N168" i="13" s="1"/>
  <c r="I182" i="13"/>
  <c r="K182" i="13" s="1"/>
  <c r="N182" i="13" s="1"/>
  <c r="I203" i="13"/>
  <c r="K203" i="13" s="1"/>
  <c r="N203" i="13" s="1"/>
  <c r="I212" i="13"/>
  <c r="K212" i="13" s="1"/>
  <c r="N212" i="13" s="1"/>
  <c r="I220" i="13"/>
  <c r="K220" i="13" s="1"/>
  <c r="N220" i="13" s="1"/>
  <c r="I265" i="13"/>
  <c r="K265" i="13" s="1"/>
  <c r="N265" i="13" s="1"/>
  <c r="I271" i="13"/>
  <c r="K271" i="13" s="1"/>
  <c r="N271" i="13" s="1"/>
  <c r="I277" i="13"/>
  <c r="K277" i="13" s="1"/>
  <c r="N277" i="13" s="1"/>
  <c r="I29" i="13"/>
  <c r="K29" i="13" s="1"/>
  <c r="N29" i="13" s="1"/>
  <c r="I43" i="13"/>
  <c r="K43" i="13" s="1"/>
  <c r="N43" i="13" s="1"/>
  <c r="I56" i="13"/>
  <c r="K56" i="13" s="1"/>
  <c r="N56" i="13" s="1"/>
  <c r="I79" i="13"/>
  <c r="K79" i="13" s="1"/>
  <c r="N79" i="13" s="1"/>
  <c r="I81" i="13"/>
  <c r="K81" i="13" s="1"/>
  <c r="N81" i="13" s="1"/>
  <c r="I92" i="13"/>
  <c r="K92" i="13" s="1"/>
  <c r="N92" i="13" s="1"/>
  <c r="I102" i="13"/>
  <c r="K102" i="13" s="1"/>
  <c r="N102" i="13" s="1"/>
  <c r="I109" i="13"/>
  <c r="K109" i="13" s="1"/>
  <c r="N109" i="13" s="1"/>
  <c r="I169" i="13"/>
  <c r="K169" i="13" s="1"/>
  <c r="N169" i="13" s="1"/>
  <c r="I176" i="13"/>
  <c r="K176" i="13" s="1"/>
  <c r="N176" i="13" s="1"/>
  <c r="I185" i="13"/>
  <c r="K185" i="13" s="1"/>
  <c r="N185" i="13" s="1"/>
  <c r="I251" i="13"/>
  <c r="K251" i="13" s="1"/>
  <c r="N251" i="13" s="1"/>
  <c r="I257" i="13"/>
  <c r="K257" i="13" s="1"/>
  <c r="N257" i="13" s="1"/>
  <c r="I288" i="13"/>
  <c r="K288" i="13" s="1"/>
  <c r="N288" i="13" s="1"/>
  <c r="I328" i="13"/>
  <c r="K328" i="13" s="1"/>
  <c r="N328" i="13" s="1"/>
  <c r="I114" i="13"/>
  <c r="K114" i="13" s="1"/>
  <c r="N114" i="13" s="1"/>
  <c r="I142" i="13"/>
  <c r="K142" i="13" s="1"/>
  <c r="N142" i="13" s="1"/>
  <c r="I215" i="13"/>
  <c r="K215" i="13" s="1"/>
  <c r="N215" i="13" s="1"/>
  <c r="M311" i="13"/>
  <c r="N311" i="13" s="1"/>
  <c r="I319" i="13"/>
  <c r="K319" i="13" s="1"/>
  <c r="N319" i="13" s="1"/>
  <c r="I59" i="13"/>
  <c r="K59" i="13" s="1"/>
  <c r="N59" i="13" s="1"/>
  <c r="I61" i="13"/>
  <c r="K61" i="13" s="1"/>
  <c r="N61" i="13" s="1"/>
  <c r="I133" i="13"/>
  <c r="K133" i="13" s="1"/>
  <c r="N133" i="13" s="1"/>
  <c r="M331" i="13"/>
  <c r="N331" i="13" s="1"/>
  <c r="I333" i="13"/>
  <c r="K333" i="13" s="1"/>
  <c r="N333" i="13" s="1"/>
  <c r="I322" i="13"/>
  <c r="K322" i="13" s="1"/>
  <c r="N322" i="13" s="1"/>
  <c r="I316" i="13"/>
  <c r="K316" i="13" s="1"/>
  <c r="N316" i="13" s="1"/>
  <c r="I308" i="13"/>
  <c r="K308" i="13" s="1"/>
  <c r="N308" i="13" s="1"/>
  <c r="I39" i="13"/>
  <c r="K39" i="13" s="1"/>
  <c r="N39" i="13" s="1"/>
  <c r="I46" i="13"/>
  <c r="K46" i="13" s="1"/>
  <c r="N46" i="13" s="1"/>
  <c r="I97" i="13"/>
  <c r="K97" i="13" s="1"/>
  <c r="N97" i="13" s="1"/>
  <c r="I65" i="13"/>
  <c r="K65" i="13" s="1"/>
  <c r="N65" i="13" s="1"/>
  <c r="A303" i="13" l="1"/>
  <c r="A304" i="13"/>
  <c r="A335" i="13"/>
  <c r="A336" i="13"/>
  <c r="A354" i="13"/>
  <c r="A355" i="13"/>
  <c r="A368" i="13"/>
  <c r="A483" i="13"/>
  <c r="F307" i="13" l="1"/>
  <c r="I307" i="13" s="1"/>
  <c r="K307" i="13" s="1"/>
  <c r="F363" i="13"/>
  <c r="F362" i="13"/>
  <c r="I362" i="13" s="1"/>
  <c r="K362" i="13" s="1"/>
  <c r="F361" i="13"/>
  <c r="F360" i="13"/>
  <c r="I360" i="13" s="1"/>
  <c r="K360" i="13" s="1"/>
  <c r="F359" i="13"/>
  <c r="F358" i="13"/>
  <c r="I358" i="13" s="1"/>
  <c r="K358" i="13" s="1"/>
  <c r="F357" i="13"/>
  <c r="F356" i="13"/>
  <c r="I356" i="13" s="1"/>
  <c r="K356" i="13" s="1"/>
  <c r="F342" i="13"/>
  <c r="F340" i="13"/>
  <c r="F344" i="13"/>
  <c r="F339" i="13"/>
  <c r="M339" i="13" s="1"/>
  <c r="F338" i="13"/>
  <c r="I338" i="13" s="1"/>
  <c r="K338" i="13" s="1"/>
  <c r="F337" i="13"/>
  <c r="M359" i="13" l="1"/>
  <c r="I359" i="13"/>
  <c r="K359" i="13" s="1"/>
  <c r="M363" i="13"/>
  <c r="I363" i="13"/>
  <c r="K363" i="13" s="1"/>
  <c r="M342" i="13"/>
  <c r="I342" i="13"/>
  <c r="K342" i="13" s="1"/>
  <c r="M357" i="13"/>
  <c r="I357" i="13"/>
  <c r="K357" i="13" s="1"/>
  <c r="M361" i="13"/>
  <c r="I361" i="13"/>
  <c r="K361" i="13" s="1"/>
  <c r="M337" i="13"/>
  <c r="I337" i="13"/>
  <c r="K337" i="13" s="1"/>
  <c r="M344" i="13"/>
  <c r="I344" i="13"/>
  <c r="K344" i="13" s="1"/>
  <c r="M340" i="13"/>
  <c r="I340" i="13"/>
  <c r="K340" i="13" s="1"/>
  <c r="M307" i="13"/>
  <c r="N307" i="13" s="1"/>
  <c r="M356" i="13"/>
  <c r="N356" i="13" s="1"/>
  <c r="M358" i="13"/>
  <c r="N358" i="13" s="1"/>
  <c r="M360" i="13"/>
  <c r="N360" i="13" s="1"/>
  <c r="M362" i="13"/>
  <c r="N362" i="13" s="1"/>
  <c r="M338" i="13"/>
  <c r="N338" i="13" s="1"/>
  <c r="I339" i="13"/>
  <c r="K339" i="13" s="1"/>
  <c r="F378" i="13"/>
  <c r="M378" i="13" s="1"/>
  <c r="F375" i="13"/>
  <c r="F374" i="13"/>
  <c r="I374" i="13" s="1"/>
  <c r="K374" i="13" s="1"/>
  <c r="F373" i="13"/>
  <c r="M373" i="13" s="1"/>
  <c r="F372" i="13"/>
  <c r="I372" i="13" s="1"/>
  <c r="K372" i="13" s="1"/>
  <c r="F371" i="13"/>
  <c r="M371" i="13" s="1"/>
  <c r="F370" i="13"/>
  <c r="I370" i="13" s="1"/>
  <c r="K370" i="13" s="1"/>
  <c r="F369" i="13"/>
  <c r="I369" i="13" s="1"/>
  <c r="K369" i="13" s="1"/>
  <c r="D6" i="12"/>
  <c r="D5" i="12"/>
  <c r="D4" i="12"/>
  <c r="D3" i="12"/>
  <c r="D2" i="12"/>
  <c r="D1" i="12"/>
  <c r="B11" i="12"/>
  <c r="B9" i="12"/>
  <c r="N359" i="13" l="1"/>
  <c r="N344" i="13"/>
  <c r="N340" i="13"/>
  <c r="N342" i="13"/>
  <c r="N363" i="13"/>
  <c r="N361" i="13"/>
  <c r="N337" i="13"/>
  <c r="N357" i="13"/>
  <c r="M375" i="13"/>
  <c r="I375" i="13"/>
  <c r="K375" i="13" s="1"/>
  <c r="N339" i="13"/>
  <c r="M370" i="13"/>
  <c r="N370" i="13" s="1"/>
  <c r="M372" i="13"/>
  <c r="N372" i="13" s="1"/>
  <c r="M374" i="13"/>
  <c r="N374" i="13" s="1"/>
  <c r="I371" i="13"/>
  <c r="K371" i="13" s="1"/>
  <c r="N371" i="13" s="1"/>
  <c r="M369" i="13"/>
  <c r="N369" i="13" s="1"/>
  <c r="I373" i="13"/>
  <c r="K373" i="13" s="1"/>
  <c r="N373" i="13" s="1"/>
  <c r="I378" i="13"/>
  <c r="K378" i="13" s="1"/>
  <c r="N378" i="13" s="1"/>
  <c r="N375" i="13" l="1"/>
  <c r="M12" i="12" l="1"/>
  <c r="M16" i="12" s="1"/>
  <c r="N12" i="12"/>
  <c r="N16" i="12" s="1"/>
  <c r="O16" i="12" l="1"/>
  <c r="F17" i="13"/>
  <c r="I17" i="13" s="1"/>
  <c r="F16" i="13"/>
  <c r="I16" i="13" s="1"/>
  <c r="F15" i="13"/>
  <c r="I15" i="13" s="1"/>
  <c r="F14" i="13"/>
  <c r="I14" i="13" s="1"/>
  <c r="F13" i="13"/>
  <c r="I13" i="13" s="1"/>
  <c r="F12" i="13"/>
  <c r="I12" i="13" s="1"/>
  <c r="M17" i="13" l="1"/>
  <c r="K16" i="13"/>
  <c r="K15" i="13"/>
  <c r="K14" i="13"/>
  <c r="K13" i="13"/>
  <c r="K12" i="13"/>
  <c r="F11" i="13"/>
  <c r="I11" i="13" s="1"/>
  <c r="A9" i="13"/>
  <c r="K11" i="13" l="1"/>
  <c r="O11" i="12"/>
  <c r="A11" i="13"/>
  <c r="M15" i="13"/>
  <c r="N15" i="13" s="1"/>
  <c r="M11" i="13"/>
  <c r="M13" i="13"/>
  <c r="N13" i="13" s="1"/>
  <c r="M12" i="13"/>
  <c r="N12" i="13" s="1"/>
  <c r="K17" i="13"/>
  <c r="N17" i="13" s="1"/>
  <c r="M16" i="13"/>
  <c r="N16" i="13" s="1"/>
  <c r="M14" i="13"/>
  <c r="N14" i="13" s="1"/>
  <c r="A12" i="13" l="1"/>
  <c r="N11" i="13"/>
  <c r="O9" i="13" l="1"/>
  <c r="A13" i="13"/>
  <c r="A14" i="13" l="1"/>
  <c r="A15" i="13" l="1"/>
  <c r="A16" i="13" l="1"/>
  <c r="A17" i="13" l="1"/>
  <c r="A11" i="12"/>
  <c r="A22" i="13" l="1"/>
  <c r="N14" i="12"/>
  <c r="O14" i="12" s="1"/>
  <c r="A27" i="13" l="1"/>
  <c r="A28" i="13" s="1"/>
  <c r="A29" i="13" s="1"/>
  <c r="A33" i="13" s="1"/>
  <c r="A34" i="13" s="1"/>
  <c r="A35" i="13" s="1"/>
  <c r="A39" i="13" s="1"/>
  <c r="A43" i="13" s="1"/>
  <c r="A46" i="13" s="1"/>
  <c r="A47" i="13" s="1"/>
  <c r="A50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70" i="13" s="1"/>
  <c r="A74" i="13" s="1"/>
  <c r="A78" i="13" s="1"/>
  <c r="A79" i="13" s="1"/>
  <c r="A80" i="13" s="1"/>
  <c r="A81" i="13" s="1"/>
  <c r="A83" i="13" s="1"/>
  <c r="A84" i="13" s="1"/>
  <c r="A86" i="13" s="1"/>
  <c r="A90" i="13" s="1"/>
  <c r="A91" i="13" s="1"/>
  <c r="A92" i="13" s="1"/>
  <c r="A93" i="13" s="1"/>
  <c r="A97" i="13" s="1"/>
  <c r="A98" i="13" s="1"/>
  <c r="A99" i="13" s="1"/>
  <c r="A101" i="13" s="1"/>
  <c r="A102" i="13" s="1"/>
  <c r="A103" i="13" s="1"/>
  <c r="A107" i="13" s="1"/>
  <c r="A108" i="13" s="1"/>
  <c r="A109" i="13" s="1"/>
  <c r="A113" i="13" s="1"/>
  <c r="A114" i="13" s="1"/>
  <c r="A115" i="13" s="1"/>
  <c r="M15" i="12"/>
  <c r="O15" i="12" s="1"/>
  <c r="N13" i="12"/>
  <c r="O13" i="12" s="1"/>
  <c r="A120" i="13" l="1"/>
  <c r="A119" i="13"/>
  <c r="O17" i="12"/>
  <c r="O18" i="12" s="1"/>
  <c r="A121" i="13" l="1"/>
  <c r="A125" i="13" s="1"/>
  <c r="A129" i="13" s="1"/>
  <c r="A132" i="13" s="1"/>
  <c r="A133" i="13" s="1"/>
  <c r="A134" i="13" s="1"/>
  <c r="A137" i="13" s="1"/>
  <c r="A138" i="13" s="1"/>
  <c r="A139" i="13" s="1"/>
  <c r="A142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9" i="13" s="1"/>
  <c r="A163" i="13" s="1"/>
  <c r="A167" i="13" s="1"/>
  <c r="A168" i="13" s="1"/>
  <c r="A169" i="13" s="1"/>
  <c r="A171" i="13" s="1"/>
  <c r="A172" i="13" s="1"/>
  <c r="A176" i="13" s="1"/>
  <c r="A177" i="13" s="1"/>
  <c r="A178" i="13" s="1"/>
  <c r="A182" i="13" s="1"/>
  <c r="A184" i="13" s="1"/>
  <c r="A185" i="13" s="1"/>
  <c r="A186" i="13" s="1"/>
  <c r="A190" i="13" s="1"/>
  <c r="A191" i="13" s="1"/>
  <c r="A192" i="13" s="1"/>
  <c r="A196" i="13" s="1"/>
  <c r="A197" i="13" s="1"/>
  <c r="A198" i="13" s="1"/>
  <c r="A202" i="13" s="1"/>
  <c r="A203" i="13" s="1"/>
  <c r="A204" i="13" s="1"/>
  <c r="A208" i="13" s="1"/>
  <c r="A212" i="13" s="1"/>
  <c r="A215" i="13" s="1"/>
  <c r="A216" i="13" s="1"/>
  <c r="A219" i="13" s="1"/>
  <c r="A220" i="13" s="1"/>
  <c r="A224" i="13" s="1"/>
  <c r="A225" i="13" s="1"/>
  <c r="A226" i="13" s="1"/>
  <c r="A227" i="13" s="1"/>
  <c r="A228" i="13" s="1"/>
  <c r="A229" i="13" s="1"/>
  <c r="A230" i="13" s="1"/>
  <c r="A231" i="13" s="1"/>
  <c r="A232" i="13" s="1"/>
  <c r="A233" i="13" s="1"/>
  <c r="A234" i="13" s="1"/>
  <c r="A239" i="13" s="1"/>
  <c r="A243" i="13" s="1"/>
  <c r="A247" i="13" s="1"/>
  <c r="A248" i="13" s="1"/>
  <c r="A249" i="13" s="1"/>
  <c r="A251" i="13" s="1"/>
  <c r="A252" i="13" s="1"/>
  <c r="A256" i="13" s="1"/>
  <c r="A257" i="13" s="1"/>
  <c r="A258" i="13" s="1"/>
  <c r="A262" i="13" s="1"/>
  <c r="A264" i="13" s="1"/>
  <c r="A265" i="13" s="1"/>
  <c r="A266" i="13" s="1"/>
  <c r="A270" i="13" s="1"/>
  <c r="A271" i="13" s="1"/>
  <c r="A272" i="13" s="1"/>
  <c r="A276" i="13" s="1"/>
  <c r="A277" i="13" s="1"/>
  <c r="A278" i="13" s="1"/>
  <c r="A282" i="13" s="1"/>
  <c r="A283" i="13" s="1"/>
  <c r="A284" i="13" s="1"/>
  <c r="A288" i="13" s="1"/>
  <c r="A292" i="13" s="1"/>
  <c r="A295" i="13" s="1"/>
  <c r="A296" i="13" s="1"/>
  <c r="A299" i="13" s="1"/>
  <c r="A300" i="13" s="1"/>
  <c r="A307" i="13" l="1"/>
  <c r="A308" i="13" l="1"/>
  <c r="A310" i="13" s="1"/>
  <c r="A311" i="13" s="1"/>
  <c r="A314" i="13" l="1"/>
  <c r="A315" i="13"/>
  <c r="A316" i="13" l="1"/>
  <c r="A319" i="13" l="1"/>
  <c r="A322" i="13" l="1"/>
  <c r="A325" i="13" l="1"/>
  <c r="A328" i="13" l="1"/>
  <c r="A331" i="13" l="1"/>
  <c r="A333" i="13" l="1"/>
  <c r="A337" i="13" l="1"/>
  <c r="A338" i="13" l="1"/>
  <c r="A339" i="13" l="1"/>
  <c r="A340" i="13" l="1"/>
  <c r="A342" i="13" l="1"/>
  <c r="A344" i="13" l="1"/>
  <c r="A345" i="13" l="1"/>
  <c r="A346" i="13" l="1"/>
  <c r="A347" i="13" l="1"/>
  <c r="A349" i="13" l="1"/>
  <c r="A351" i="13" l="1"/>
  <c r="A353" i="13" l="1"/>
  <c r="A356" i="13" s="1"/>
  <c r="A357" i="13" s="1"/>
  <c r="A358" i="13" s="1"/>
  <c r="A359" i="13" s="1"/>
  <c r="A360" i="13" s="1"/>
  <c r="A361" i="13" s="1"/>
  <c r="A362" i="13" s="1"/>
  <c r="A363" i="13" s="1"/>
  <c r="A366" i="13" s="1"/>
  <c r="A369" i="13" s="1"/>
  <c r="A370" i="13" s="1"/>
  <c r="A371" i="13" s="1"/>
  <c r="A372" i="13" s="1"/>
  <c r="A373" i="13" s="1"/>
  <c r="A374" i="13" s="1"/>
  <c r="A375" i="13" s="1"/>
  <c r="A378" i="13" s="1"/>
  <c r="A382" i="13" s="1"/>
  <c r="A384" i="13" s="1"/>
  <c r="A386" i="13" s="1"/>
  <c r="A392" i="13" s="1"/>
  <c r="A395" i="13" s="1"/>
  <c r="A399" i="13" s="1"/>
  <c r="A402" i="13" s="1"/>
  <c r="A406" i="13" s="1"/>
  <c r="A407" i="13" s="1"/>
  <c r="A409" i="13" s="1"/>
  <c r="A412" i="13" s="1"/>
  <c r="A415" i="13" s="1"/>
  <c r="A418" i="13" s="1"/>
  <c r="A419" i="13" s="1"/>
  <c r="A422" i="13" s="1"/>
  <c r="A426" i="13" s="1"/>
  <c r="A428" i="13" s="1"/>
  <c r="A434" i="13" s="1"/>
  <c r="A437" i="13" s="1"/>
  <c r="A440" i="13" s="1"/>
  <c r="A443" i="13" s="1"/>
  <c r="A447" i="13" s="1"/>
  <c r="A450" i="13" s="1"/>
  <c r="A454" i="13" s="1"/>
  <c r="A455" i="13" s="1"/>
  <c r="A457" i="13" s="1"/>
  <c r="A460" i="13" s="1"/>
  <c r="A461" i="13" s="1"/>
  <c r="A462" i="13" s="1"/>
  <c r="A465" i="13" l="1"/>
  <c r="A468" i="13" s="1"/>
  <c r="A469" i="13" s="1"/>
  <c r="A470" i="13" s="1"/>
  <c r="A471" i="13" s="1"/>
  <c r="A472" i="13" s="1"/>
  <c r="A473" i="13" s="1"/>
  <c r="A476" i="13" s="1"/>
  <c r="A480" i="13" s="1"/>
  <c r="A482" i="13" s="1"/>
</calcChain>
</file>

<file path=xl/sharedStrings.xml><?xml version="1.0" encoding="utf-8"?>
<sst xmlns="http://schemas.openxmlformats.org/spreadsheetml/2006/main" count="753" uniqueCount="309">
  <si>
    <t>DESCRIPTION</t>
  </si>
  <si>
    <t>ITEM #</t>
  </si>
  <si>
    <t>Exclusions</t>
  </si>
  <si>
    <t>SUB TOTAL</t>
  </si>
  <si>
    <t>TOTAL BASE BID</t>
  </si>
  <si>
    <t>Note</t>
  </si>
  <si>
    <t>Legend</t>
  </si>
  <si>
    <t>The drawings are scaled as per the mentioned scale on the provided drawings.</t>
  </si>
  <si>
    <t>F.C = Waste or diff. factor</t>
  </si>
  <si>
    <t>BARE QTY.</t>
  </si>
  <si>
    <t>TRADE COST</t>
  </si>
  <si>
    <t>LBR. HR. = Labor Hours</t>
  </si>
  <si>
    <t>DIV. = Division</t>
  </si>
  <si>
    <t>01 00</t>
  </si>
  <si>
    <t>GENERAL REQUIREMENTS</t>
  </si>
  <si>
    <t>Union Wages.</t>
  </si>
  <si>
    <t>Security fee (if any).</t>
  </si>
  <si>
    <t>Building Charges (if any).</t>
  </si>
  <si>
    <t>Any work not mentioned above.</t>
  </si>
  <si>
    <t>The prices used above are standard prices unless otherwise noted.</t>
  </si>
  <si>
    <t>PROJECT LOCATION :</t>
  </si>
  <si>
    <t>DATE SUBMITTED :</t>
  </si>
  <si>
    <t>02 00</t>
  </si>
  <si>
    <t>SITE CONDITIONS</t>
  </si>
  <si>
    <t>03 00</t>
  </si>
  <si>
    <t>CONCRETE</t>
  </si>
  <si>
    <t>04 00</t>
  </si>
  <si>
    <t>MASONRY</t>
  </si>
  <si>
    <t>05 00</t>
  </si>
  <si>
    <t>METAL</t>
  </si>
  <si>
    <t>06 00</t>
  </si>
  <si>
    <t>WOOD, PLASTICS &amp; COMPOSITES</t>
  </si>
  <si>
    <t>07 00</t>
  </si>
  <si>
    <t>WATERPROOFING</t>
  </si>
  <si>
    <t>08 00</t>
  </si>
  <si>
    <t>OPENNINGS</t>
  </si>
  <si>
    <t>09 00</t>
  </si>
  <si>
    <t>FINISHES</t>
  </si>
  <si>
    <t>10 00</t>
  </si>
  <si>
    <t>SPECIALITES</t>
  </si>
  <si>
    <t>11 00</t>
  </si>
  <si>
    <t>EQUIPMENT</t>
  </si>
  <si>
    <t>12 00</t>
  </si>
  <si>
    <t>FURNISHINGS</t>
  </si>
  <si>
    <t>13 00</t>
  </si>
  <si>
    <t>SPECIAL CONSTRUCTION</t>
  </si>
  <si>
    <t>14 00</t>
  </si>
  <si>
    <t>CONVEYING EQUIPMENTS</t>
  </si>
  <si>
    <t>21 00</t>
  </si>
  <si>
    <t>FIRE SUPPRESSION</t>
  </si>
  <si>
    <t>22 00</t>
  </si>
  <si>
    <t>PLUMBING</t>
  </si>
  <si>
    <t>23 00</t>
  </si>
  <si>
    <t>HVAC</t>
  </si>
  <si>
    <t>25 00</t>
  </si>
  <si>
    <t>INTEGRATED AUTOMATION</t>
  </si>
  <si>
    <t>26 00</t>
  </si>
  <si>
    <t>ELECTRICAL</t>
  </si>
  <si>
    <t>27 00</t>
  </si>
  <si>
    <t>COMMUNICATIONS</t>
  </si>
  <si>
    <t>28 00</t>
  </si>
  <si>
    <t>ELECTRONIC SAFETY AND SECURITY</t>
  </si>
  <si>
    <t>31 00</t>
  </si>
  <si>
    <t>EARTHWORK</t>
  </si>
  <si>
    <t>32 00</t>
  </si>
  <si>
    <t>EXTERIOR IMPROVEMENT</t>
  </si>
  <si>
    <t>33 00</t>
  </si>
  <si>
    <t>UTILITIES</t>
  </si>
  <si>
    <t>D.O. = Daily Output</t>
  </si>
  <si>
    <t>CSI DIV.</t>
  </si>
  <si>
    <t>REVISION NO.:</t>
  </si>
  <si>
    <t>WASTAGE</t>
  </si>
  <si>
    <t>QTY. WITH WASTAGE</t>
  </si>
  <si>
    <t>UNIT</t>
  </si>
  <si>
    <t>UNIT LABOR HOURS</t>
  </si>
  <si>
    <t>TOTAL LABOR HOURS</t>
  </si>
  <si>
    <t>PER HOUR LABOR RATE</t>
  </si>
  <si>
    <t>TOTAL LABOR COST</t>
  </si>
  <si>
    <t>UNIT MATERIAL COST</t>
  </si>
  <si>
    <t>TOTAL MATERIAL COST</t>
  </si>
  <si>
    <t>ITEM COST</t>
  </si>
  <si>
    <t>SCOPE :</t>
  </si>
  <si>
    <t>LS = lump sum</t>
  </si>
  <si>
    <t>LOC = location</t>
  </si>
  <si>
    <t>SY = square yard</t>
  </si>
  <si>
    <t>EA = each</t>
  </si>
  <si>
    <t>LS</t>
  </si>
  <si>
    <t>EA</t>
  </si>
  <si>
    <t>BOND FEE</t>
  </si>
  <si>
    <t>PROJECT TYPE:</t>
  </si>
  <si>
    <t>Plan Design &amp; Permitting</t>
  </si>
  <si>
    <t>Utilities</t>
  </si>
  <si>
    <t>Equipment &amp; Tools</t>
  </si>
  <si>
    <t>Signage &amp; Promotion</t>
  </si>
  <si>
    <t>Cleaning &amp; Final</t>
  </si>
  <si>
    <t>Bonds, Insurance, Legal</t>
  </si>
  <si>
    <t>Project Management &amp; Supervision</t>
  </si>
  <si>
    <t>MATERIAL TAX</t>
  </si>
  <si>
    <t>OVERHEAD &amp; PROFIT / INFLATION (Material)</t>
  </si>
  <si>
    <t>OVERHEAD &amp; PROFIT (Labor)</t>
  </si>
  <si>
    <t>Public</t>
  </si>
  <si>
    <t>CASH ALLOWANCE</t>
  </si>
  <si>
    <t>M = metre</t>
  </si>
  <si>
    <t>SM = square metre</t>
  </si>
  <si>
    <t>CM = cubic metre</t>
  </si>
  <si>
    <t>MT = metric tons</t>
  </si>
  <si>
    <t>KG = kilogram</t>
  </si>
  <si>
    <t>Pipe Work</t>
  </si>
  <si>
    <t>Water  Fittings</t>
  </si>
  <si>
    <t>PROJECT NAME :</t>
  </si>
  <si>
    <t>Valves, Devices &amp; Miscellaneous Items</t>
  </si>
  <si>
    <t xml:space="preserve">Water Pipe </t>
  </si>
  <si>
    <t>LF</t>
  </si>
  <si>
    <t>NOTE:</t>
  </si>
  <si>
    <t>Round Duct</t>
  </si>
  <si>
    <t>Division (22 &amp; 23)</t>
  </si>
  <si>
    <t>Gas Pipe</t>
  </si>
  <si>
    <t>Gas Fittings</t>
  </si>
  <si>
    <t>Rectangular Duct</t>
  </si>
  <si>
    <t>Common Area</t>
  </si>
  <si>
    <t>Plumbing Fixtures</t>
  </si>
  <si>
    <r>
      <t xml:space="preserve">4" Dia </t>
    </r>
    <r>
      <rPr>
        <b/>
        <sz val="12"/>
        <rFont val="Arial"/>
        <family val="2"/>
      </rPr>
      <t xml:space="preserve">Co, </t>
    </r>
    <r>
      <rPr>
        <sz val="12"/>
        <rFont val="Arial"/>
        <family val="2"/>
      </rPr>
      <t xml:space="preserve">Cleanout </t>
    </r>
  </si>
  <si>
    <t xml:space="preserve">Gas Pipe </t>
  </si>
  <si>
    <r>
      <rPr>
        <b/>
        <sz val="12"/>
        <color theme="1"/>
        <rFont val="Calibri"/>
        <family val="2"/>
        <scheme val="minor"/>
      </rPr>
      <t xml:space="preserve">Gas </t>
    </r>
    <r>
      <rPr>
        <b/>
        <sz val="12"/>
        <rFont val="Calibri"/>
        <family val="2"/>
        <scheme val="minor"/>
      </rPr>
      <t>Pipe (Material: Black-Steel)</t>
    </r>
  </si>
  <si>
    <t xml:space="preserve">1" Dia Gas Pipe </t>
  </si>
  <si>
    <t xml:space="preserve">1/2" Dia Gas Pipe </t>
  </si>
  <si>
    <t xml:space="preserve">3/4" Dia Gas Pipe </t>
  </si>
  <si>
    <t>Gas Fittings (Material: Black-Steel)</t>
  </si>
  <si>
    <t xml:space="preserve">1" Dia Black Steel Fitting </t>
  </si>
  <si>
    <t xml:space="preserve">1/2" Dia Black Steel Fitting </t>
  </si>
  <si>
    <t xml:space="preserve">3/4" Dia Black Steel Fitting </t>
  </si>
  <si>
    <t>Sanitary Piping</t>
  </si>
  <si>
    <r>
      <rPr>
        <b/>
        <sz val="12"/>
        <color rgb="FFFF0000"/>
        <rFont val="Calibri"/>
        <family val="2"/>
        <scheme val="minor"/>
      </rPr>
      <t xml:space="preserve">Below Grade </t>
    </r>
    <r>
      <rPr>
        <b/>
        <sz val="12"/>
        <rFont val="Calibri"/>
        <family val="2"/>
        <scheme val="minor"/>
      </rPr>
      <t>Sanitary Pipe (Material: Pvc)</t>
    </r>
  </si>
  <si>
    <t xml:space="preserve">4" Dia Sanitary Pipe, Bg </t>
  </si>
  <si>
    <t>Sanitary Fittings</t>
  </si>
  <si>
    <t>Sanitary Fittings (Material: Pvc)</t>
  </si>
  <si>
    <t>4" Dia Pvc Fitting</t>
  </si>
  <si>
    <t xml:space="preserve">1/2" Dia Gas Pressure Regulator </t>
  </si>
  <si>
    <t xml:space="preserve">1/2" Dia Gas Shutoff Valve </t>
  </si>
  <si>
    <t>Meter</t>
  </si>
  <si>
    <t xml:space="preserve">1" Dia Gas Meter </t>
  </si>
  <si>
    <t>Living/Bedroom</t>
  </si>
  <si>
    <r>
      <rPr>
        <b/>
        <sz val="12"/>
        <rFont val="Arial"/>
        <family val="2"/>
      </rPr>
      <t xml:space="preserve">Lfd-3, </t>
    </r>
    <r>
      <rPr>
        <sz val="12"/>
        <rFont val="Arial"/>
        <family val="2"/>
      </rPr>
      <t xml:space="preserve">Shower Floor Drain </t>
    </r>
  </si>
  <si>
    <r>
      <t xml:space="preserve">2" Dia </t>
    </r>
    <r>
      <rPr>
        <b/>
        <sz val="12"/>
        <rFont val="Arial"/>
        <family val="2"/>
      </rPr>
      <t xml:space="preserve">Hub Drain </t>
    </r>
  </si>
  <si>
    <r>
      <t xml:space="preserve">3" Dia </t>
    </r>
    <r>
      <rPr>
        <b/>
        <sz val="12"/>
        <rFont val="Arial"/>
        <family val="2"/>
      </rPr>
      <t xml:space="preserve">Vtr, </t>
    </r>
    <r>
      <rPr>
        <sz val="12"/>
        <rFont val="Arial"/>
        <family val="2"/>
      </rPr>
      <t xml:space="preserve">Vent Through Roof </t>
    </r>
  </si>
  <si>
    <r>
      <t xml:space="preserve">4" Dia </t>
    </r>
    <r>
      <rPr>
        <b/>
        <sz val="12"/>
        <rFont val="Calibri"/>
        <family val="2"/>
        <scheme val="minor"/>
      </rPr>
      <t xml:space="preserve">Co, </t>
    </r>
    <r>
      <rPr>
        <sz val="12"/>
        <rFont val="Calibri"/>
        <family val="2"/>
        <scheme val="minor"/>
      </rPr>
      <t xml:space="preserve">Cleanout </t>
    </r>
  </si>
  <si>
    <r>
      <rPr>
        <b/>
        <sz val="12"/>
        <rFont val="Arial"/>
        <family val="2"/>
      </rPr>
      <t xml:space="preserve">Hb-1, </t>
    </r>
    <r>
      <rPr>
        <sz val="12"/>
        <rFont val="Arial"/>
        <family val="2"/>
      </rPr>
      <t xml:space="preserve">1/2" Dia Hose Bibb </t>
    </r>
  </si>
  <si>
    <r>
      <rPr>
        <b/>
        <sz val="12"/>
        <rFont val="Arial"/>
        <family val="2"/>
      </rPr>
      <t xml:space="preserve">Ks/Dw, </t>
    </r>
    <r>
      <rPr>
        <sz val="12"/>
        <rFont val="Arial"/>
        <family val="2"/>
      </rPr>
      <t xml:space="preserve">Kitchen Sink/ Dishwasher </t>
    </r>
  </si>
  <si>
    <r>
      <rPr>
        <b/>
        <sz val="12"/>
        <rFont val="Arial"/>
        <family val="2"/>
      </rPr>
      <t xml:space="preserve">Lav, </t>
    </r>
    <r>
      <rPr>
        <sz val="12"/>
        <rFont val="Arial"/>
        <family val="2"/>
      </rPr>
      <t xml:space="preserve">Lavatory </t>
    </r>
  </si>
  <si>
    <r>
      <rPr>
        <b/>
        <sz val="12"/>
        <rFont val="Arial"/>
        <family val="2"/>
      </rPr>
      <t xml:space="preserve">Lfd-2, </t>
    </r>
    <r>
      <rPr>
        <sz val="12"/>
        <rFont val="Arial"/>
        <family val="2"/>
      </rPr>
      <t xml:space="preserve">Shower Floor Drain </t>
    </r>
  </si>
  <si>
    <r>
      <rPr>
        <b/>
        <sz val="12"/>
        <rFont val="Calibri"/>
        <family val="2"/>
        <scheme val="minor"/>
      </rPr>
      <t xml:space="preserve">Lv-1, </t>
    </r>
    <r>
      <rPr>
        <sz val="12"/>
        <rFont val="Calibri"/>
        <family val="2"/>
        <scheme val="minor"/>
      </rPr>
      <t xml:space="preserve">Lavatory </t>
    </r>
  </si>
  <si>
    <r>
      <rPr>
        <b/>
        <sz val="12"/>
        <rFont val="Arial"/>
        <family val="2"/>
      </rPr>
      <t xml:space="preserve">Ob, </t>
    </r>
    <r>
      <rPr>
        <sz val="12"/>
        <rFont val="Arial"/>
        <family val="2"/>
      </rPr>
      <t xml:space="preserve">Outlet Box </t>
    </r>
  </si>
  <si>
    <r>
      <rPr>
        <b/>
        <sz val="12"/>
        <rFont val="Arial"/>
        <family val="2"/>
      </rPr>
      <t xml:space="preserve">Sh-1, </t>
    </r>
    <r>
      <rPr>
        <sz val="12"/>
        <rFont val="Arial"/>
        <family val="2"/>
      </rPr>
      <t xml:space="preserve">Shower </t>
    </r>
  </si>
  <si>
    <r>
      <rPr>
        <b/>
        <sz val="12"/>
        <rFont val="Arial"/>
        <family val="2"/>
      </rPr>
      <t xml:space="preserve">Wc-1, </t>
    </r>
    <r>
      <rPr>
        <sz val="12"/>
        <rFont val="Arial"/>
        <family val="2"/>
      </rPr>
      <t xml:space="preserve">Water Closet </t>
    </r>
  </si>
  <si>
    <t xml:space="preserve">Storm Pipe </t>
  </si>
  <si>
    <t>Storm Pipe (Material: Pvc)</t>
  </si>
  <si>
    <t xml:space="preserve">3" Dia Storm Pipe </t>
  </si>
  <si>
    <t>Strom Fittings</t>
  </si>
  <si>
    <t>Storm Fittings (Material: Pvc)</t>
  </si>
  <si>
    <t xml:space="preserve">3" Dia Pvc Fitting </t>
  </si>
  <si>
    <r>
      <rPr>
        <b/>
        <sz val="12"/>
        <color theme="1"/>
        <rFont val="Calibri"/>
        <family val="2"/>
        <scheme val="minor"/>
      </rPr>
      <t xml:space="preserve">Cold </t>
    </r>
    <r>
      <rPr>
        <b/>
        <sz val="12"/>
        <rFont val="Calibri"/>
        <family val="2"/>
        <scheme val="minor"/>
      </rPr>
      <t>Water Pipe (Material: Copper)</t>
    </r>
  </si>
  <si>
    <t xml:space="preserve">1/2" Dia Cold Water Pipe </t>
  </si>
  <si>
    <t xml:space="preserve">3/4" Dia Cold Water Pipe </t>
  </si>
  <si>
    <t xml:space="preserve">1" Dia Cold Water Pipe </t>
  </si>
  <si>
    <t xml:space="preserve">1-1/2" Dia Cold Water Pipe </t>
  </si>
  <si>
    <r>
      <rPr>
        <b/>
        <sz val="12"/>
        <color theme="1"/>
        <rFont val="Calibri"/>
        <family val="2"/>
        <scheme val="minor"/>
      </rPr>
      <t xml:space="preserve">Hot </t>
    </r>
    <r>
      <rPr>
        <b/>
        <sz val="12"/>
        <rFont val="Calibri"/>
        <family val="2"/>
        <scheme val="minor"/>
      </rPr>
      <t>Water Pipe (Material: Copper)</t>
    </r>
  </si>
  <si>
    <t xml:space="preserve">1/2" Dia Hot Water Pipe </t>
  </si>
  <si>
    <t xml:space="preserve">3/4" Dia Hot Water Pipe </t>
  </si>
  <si>
    <r>
      <rPr>
        <b/>
        <sz val="12"/>
        <color theme="1"/>
        <rFont val="Calibri"/>
        <family val="2"/>
        <scheme val="minor"/>
      </rPr>
      <t xml:space="preserve">Hot </t>
    </r>
    <r>
      <rPr>
        <b/>
        <sz val="12"/>
        <rFont val="Calibri"/>
        <family val="2"/>
        <scheme val="minor"/>
      </rPr>
      <t>Water Return Pipe (Material: Copper)</t>
    </r>
  </si>
  <si>
    <t xml:space="preserve">1/2" Dia Hot Water Return Pipe </t>
  </si>
  <si>
    <t>Water Fittings (Material: Copper)</t>
  </si>
  <si>
    <t xml:space="preserve">1/2" Dia Copper Fitting </t>
  </si>
  <si>
    <t xml:space="preserve">3/4" Dia Copper Fitting </t>
  </si>
  <si>
    <t xml:space="preserve">1" Dia Copper Fitting </t>
  </si>
  <si>
    <t xml:space="preserve">1-1/2" Dia Copper Fitting </t>
  </si>
  <si>
    <t>Sanitary Pipe (Material: Pvc)</t>
  </si>
  <si>
    <t>2" Dia Sanitary Pipe</t>
  </si>
  <si>
    <t>3" Dia Sanitary Pipe</t>
  </si>
  <si>
    <t xml:space="preserve">4" Dia Sanitary Pipe </t>
  </si>
  <si>
    <t>4" Dia Sanitary Pipe</t>
  </si>
  <si>
    <t xml:space="preserve">2" Dia Pvc Fitting </t>
  </si>
  <si>
    <t>3" Dia Pvc Fitting</t>
  </si>
  <si>
    <t>Vent Piping</t>
  </si>
  <si>
    <t>Vent Pipe (Material: Pvc)</t>
  </si>
  <si>
    <t xml:space="preserve">1-1/2" Dia Vent Pipe </t>
  </si>
  <si>
    <t xml:space="preserve">2" Dia Vent Pipe </t>
  </si>
  <si>
    <t>3" Dia Vent Pipe</t>
  </si>
  <si>
    <t>Vent Fitting</t>
  </si>
  <si>
    <t>Vent Fittings (Material: Pvc)</t>
  </si>
  <si>
    <t xml:space="preserve">1-1/2" Dia Pvc Fitting </t>
  </si>
  <si>
    <t xml:space="preserve">Condensate Pipe </t>
  </si>
  <si>
    <t>Condensate Pipe (Material: Condensate)</t>
  </si>
  <si>
    <t xml:space="preserve">1" Dia Condensate Pipe </t>
  </si>
  <si>
    <t>Condensate Fittings</t>
  </si>
  <si>
    <t>Condensate Fittings (Material: Copper)</t>
  </si>
  <si>
    <t xml:space="preserve">1-1/2" Dia Shutoff Valve </t>
  </si>
  <si>
    <t xml:space="preserve">3/4" Dia Shutoff Valve </t>
  </si>
  <si>
    <t xml:space="preserve">1" Dia Shutoff Valve </t>
  </si>
  <si>
    <t>Plumbing Equipments</t>
  </si>
  <si>
    <t xml:space="preserve">Dhwh-1, Domestic Water Heater </t>
  </si>
  <si>
    <t xml:space="preserve">Et-1, Expansion Tank </t>
  </si>
  <si>
    <t xml:space="preserve">Rp-1, Circulation Pump </t>
  </si>
  <si>
    <t xml:space="preserve">1-1/2" Dia Water Meter </t>
  </si>
  <si>
    <t>Open BedRoom</t>
  </si>
  <si>
    <r>
      <rPr>
        <b/>
        <sz val="12"/>
        <rFont val="Calibri"/>
        <family val="2"/>
        <scheme val="minor"/>
      </rPr>
      <t xml:space="preserve">Hb-1, </t>
    </r>
    <r>
      <rPr>
        <sz val="12"/>
        <rFont val="Calibri"/>
        <family val="2"/>
        <scheme val="minor"/>
      </rPr>
      <t xml:space="preserve">1/2" Dia Hose Bibb </t>
    </r>
  </si>
  <si>
    <r>
      <rPr>
        <b/>
        <sz val="12"/>
        <rFont val="Arial"/>
        <family val="2"/>
      </rPr>
      <t xml:space="preserve">Hb-2, </t>
    </r>
    <r>
      <rPr>
        <sz val="12"/>
        <rFont val="Arial"/>
        <family val="2"/>
      </rPr>
      <t xml:space="preserve">1/2" Dia Hose Bibb </t>
    </r>
  </si>
  <si>
    <r>
      <rPr>
        <b/>
        <sz val="12"/>
        <rFont val="Arial"/>
        <family val="2"/>
      </rPr>
      <t xml:space="preserve">Lfd-1, </t>
    </r>
    <r>
      <rPr>
        <sz val="12"/>
        <rFont val="Arial"/>
        <family val="2"/>
      </rPr>
      <t xml:space="preserve">Shower Floor Drain </t>
    </r>
  </si>
  <si>
    <r>
      <rPr>
        <b/>
        <sz val="12"/>
        <rFont val="Arial"/>
        <family val="2"/>
      </rPr>
      <t xml:space="preserve">Lv-1, </t>
    </r>
    <r>
      <rPr>
        <sz val="12"/>
        <rFont val="Arial"/>
        <family val="2"/>
      </rPr>
      <t xml:space="preserve">Lavatory </t>
    </r>
  </si>
  <si>
    <r>
      <rPr>
        <b/>
        <sz val="12"/>
        <rFont val="Arial"/>
        <family val="2"/>
      </rPr>
      <t xml:space="preserve">Sh-1, </t>
    </r>
    <r>
      <rPr>
        <sz val="12"/>
        <rFont val="Arial"/>
        <family val="2"/>
      </rPr>
      <t>Shower</t>
    </r>
  </si>
  <si>
    <r>
      <rPr>
        <b/>
        <sz val="12"/>
        <rFont val="Calibri"/>
        <family val="2"/>
        <scheme val="minor"/>
      </rPr>
      <t xml:space="preserve">Wc-1, </t>
    </r>
    <r>
      <rPr>
        <sz val="12"/>
        <rFont val="Calibri"/>
        <family val="2"/>
        <scheme val="minor"/>
      </rPr>
      <t xml:space="preserve">Water Closet </t>
    </r>
  </si>
  <si>
    <t>3" Dia Storm Pipe</t>
  </si>
  <si>
    <t>2" Dia Pvc Fitting</t>
  </si>
  <si>
    <t xml:space="preserve">1/2" Dia Shutoff Valve </t>
  </si>
  <si>
    <t>Et-1, Expansion Tank</t>
  </si>
  <si>
    <t>Open Kitchen</t>
  </si>
  <si>
    <r>
      <rPr>
        <b/>
        <sz val="12"/>
        <rFont val="Arial"/>
        <family val="2"/>
      </rPr>
      <t xml:space="preserve">Hb-2, </t>
    </r>
    <r>
      <rPr>
        <sz val="12"/>
        <rFont val="Arial"/>
        <family val="2"/>
      </rPr>
      <t xml:space="preserve">1/2' Dia Hose Bibb </t>
    </r>
  </si>
  <si>
    <r>
      <rPr>
        <b/>
        <sz val="12"/>
        <rFont val="Arial"/>
        <family val="2"/>
      </rPr>
      <t xml:space="preserve">Ks-2, </t>
    </r>
    <r>
      <rPr>
        <sz val="12"/>
        <rFont val="Arial"/>
        <family val="2"/>
      </rPr>
      <t xml:space="preserve">Kitchen Sink </t>
    </r>
  </si>
  <si>
    <r>
      <rPr>
        <b/>
        <sz val="12"/>
        <rFont val="Calibri"/>
        <family val="2"/>
        <scheme val="minor"/>
      </rPr>
      <t xml:space="preserve">Lfd-1, </t>
    </r>
    <r>
      <rPr>
        <sz val="12"/>
        <rFont val="Calibri"/>
        <family val="2"/>
        <scheme val="minor"/>
      </rPr>
      <t xml:space="preserve">Shower Floor Drain </t>
    </r>
  </si>
  <si>
    <r>
      <rPr>
        <b/>
        <sz val="12"/>
        <rFont val="Arial"/>
        <family val="2"/>
      </rPr>
      <t xml:space="preserve">Lv-1, </t>
    </r>
    <r>
      <rPr>
        <sz val="12"/>
        <rFont val="Arial"/>
        <family val="2"/>
      </rPr>
      <t>Lavatory</t>
    </r>
  </si>
  <si>
    <r>
      <rPr>
        <b/>
        <sz val="12"/>
        <rFont val="Arial"/>
        <family val="2"/>
      </rPr>
      <t xml:space="preserve">Ob, </t>
    </r>
    <r>
      <rPr>
        <sz val="12"/>
        <rFont val="Arial"/>
        <family val="2"/>
      </rPr>
      <t xml:space="preserve">Cloth Washer Outlet Box </t>
    </r>
  </si>
  <si>
    <t xml:space="preserve">Dhwh-3, Domestic Water Heater </t>
  </si>
  <si>
    <t>Air Distribution</t>
  </si>
  <si>
    <t>Supply Air DuctWork</t>
  </si>
  <si>
    <t xml:space="preserve">4" Dia Round Supply Air Ductwork </t>
  </si>
  <si>
    <t xml:space="preserve">6" Dia Round Supply Air Ductwork </t>
  </si>
  <si>
    <t xml:space="preserve">10" X 8" Rectangular Supply Air Ductwork </t>
  </si>
  <si>
    <t xml:space="preserve">12" X 10" Rectangular Supply Air Ductwork </t>
  </si>
  <si>
    <t>Exhaust Air DuctWork</t>
  </si>
  <si>
    <t xml:space="preserve">3" Dia Round Exhaust Air Ductwork </t>
  </si>
  <si>
    <t>4" Dia Round Exhaust Air Ductwork</t>
  </si>
  <si>
    <t xml:space="preserve">6" Dia Round Exhaust Air Ductwork </t>
  </si>
  <si>
    <t>6" Dia Round Toilet Exhaust Air Ductwork</t>
  </si>
  <si>
    <t>Toilet Exhaust Air DuctWork</t>
  </si>
  <si>
    <t>5" Dia Round Dryer Exhaust Air Ductwork</t>
  </si>
  <si>
    <t>Dryer Exhaust DuctWork</t>
  </si>
  <si>
    <t>Kitchen Exhaust DuctWork</t>
  </si>
  <si>
    <t>4" Dia Round Kitchen Exhaust Air Ductwork</t>
  </si>
  <si>
    <t>Outside Air DuctWork</t>
  </si>
  <si>
    <t>6" Dia Round Outside Air Ductwork</t>
  </si>
  <si>
    <t>Return Air DuctWork</t>
  </si>
  <si>
    <t>6" Dia Round Return Air Ductwork</t>
  </si>
  <si>
    <t>12" X 10" Rectangular Return Air Ductwork</t>
  </si>
  <si>
    <t>Transitions</t>
  </si>
  <si>
    <t>Supply Air DuctWork Transition</t>
  </si>
  <si>
    <t>Exhaust Air DuctWork Transition</t>
  </si>
  <si>
    <t>Toilet Exhaust Air DuctWork Transition</t>
  </si>
  <si>
    <t>Dryer Exhaust Air DuctWork Transition</t>
  </si>
  <si>
    <t>Outside Air DuctWork Transition</t>
  </si>
  <si>
    <t>Return Air DuctWork Transition</t>
  </si>
  <si>
    <t>Living/Main BedRoom</t>
  </si>
  <si>
    <r>
      <t xml:space="preserve">4" Dia Round </t>
    </r>
    <r>
      <rPr>
        <b/>
        <sz val="12"/>
        <rFont val="Calibri"/>
        <family val="2"/>
        <scheme val="minor"/>
      </rPr>
      <t xml:space="preserve">Side </t>
    </r>
    <r>
      <rPr>
        <sz val="12"/>
        <rFont val="Calibri"/>
        <family val="2"/>
        <scheme val="minor"/>
      </rPr>
      <t xml:space="preserve">Ductwork Transition </t>
    </r>
  </si>
  <si>
    <r>
      <t xml:space="preserve">6" Dia Round </t>
    </r>
    <r>
      <rPr>
        <b/>
        <sz val="12"/>
        <rFont val="Calibri"/>
        <family val="2"/>
        <scheme val="minor"/>
      </rPr>
      <t xml:space="preserve">Side </t>
    </r>
    <r>
      <rPr>
        <sz val="12"/>
        <rFont val="Calibri"/>
        <family val="2"/>
        <scheme val="minor"/>
      </rPr>
      <t xml:space="preserve">Ductwork Transition </t>
    </r>
  </si>
  <si>
    <r>
      <t xml:space="preserve">7" Dia Round </t>
    </r>
    <r>
      <rPr>
        <b/>
        <sz val="12"/>
        <rFont val="Calibri"/>
        <family val="2"/>
        <scheme val="minor"/>
      </rPr>
      <t xml:space="preserve">Side </t>
    </r>
    <r>
      <rPr>
        <sz val="12"/>
        <rFont val="Calibri"/>
        <family val="2"/>
        <scheme val="minor"/>
      </rPr>
      <t xml:space="preserve">Ductwork Transition </t>
    </r>
  </si>
  <si>
    <r>
      <t xml:space="preserve">12" X 10" To 10" X 8" Ductwork </t>
    </r>
    <r>
      <rPr>
        <b/>
        <sz val="12"/>
        <rFont val="Calibri"/>
        <family val="2"/>
        <scheme val="minor"/>
      </rPr>
      <t xml:space="preserve">Reducer </t>
    </r>
  </si>
  <si>
    <r>
      <t xml:space="preserve">6" Dia Exhaust Air </t>
    </r>
    <r>
      <rPr>
        <b/>
        <sz val="12"/>
        <rFont val="Calibri"/>
        <family val="2"/>
        <scheme val="minor"/>
      </rPr>
      <t xml:space="preserve">Wall Cap </t>
    </r>
  </si>
  <si>
    <r>
      <t xml:space="preserve">3" Dia Round </t>
    </r>
    <r>
      <rPr>
        <b/>
        <sz val="12"/>
        <rFont val="Calibri"/>
        <family val="2"/>
        <scheme val="minor"/>
      </rPr>
      <t xml:space="preserve">Side </t>
    </r>
    <r>
      <rPr>
        <sz val="12"/>
        <rFont val="Calibri"/>
        <family val="2"/>
        <scheme val="minor"/>
      </rPr>
      <t xml:space="preserve">Ductwork Transition </t>
    </r>
  </si>
  <si>
    <r>
      <t xml:space="preserve">3" Dia Round </t>
    </r>
    <r>
      <rPr>
        <b/>
        <sz val="12"/>
        <rFont val="Calibri"/>
        <family val="2"/>
        <scheme val="minor"/>
      </rPr>
      <t xml:space="preserve">Elbow </t>
    </r>
    <r>
      <rPr>
        <sz val="12"/>
        <rFont val="Calibri"/>
        <family val="2"/>
        <scheme val="minor"/>
      </rPr>
      <t xml:space="preserve">Ductwork Transition </t>
    </r>
  </si>
  <si>
    <r>
      <t xml:space="preserve">6" Dia Round </t>
    </r>
    <r>
      <rPr>
        <b/>
        <sz val="12"/>
        <rFont val="Calibri"/>
        <family val="2"/>
        <scheme val="minor"/>
      </rPr>
      <t xml:space="preserve">Elbow </t>
    </r>
    <r>
      <rPr>
        <sz val="12"/>
        <rFont val="Calibri"/>
        <family val="2"/>
        <scheme val="minor"/>
      </rPr>
      <t xml:space="preserve">Ductwork Transition </t>
    </r>
  </si>
  <si>
    <r>
      <t xml:space="preserve">5" Dia Dryer Exhaust </t>
    </r>
    <r>
      <rPr>
        <b/>
        <sz val="12"/>
        <rFont val="Calibri"/>
        <family val="2"/>
        <scheme val="minor"/>
      </rPr>
      <t xml:space="preserve">Wall Cap </t>
    </r>
  </si>
  <si>
    <r>
      <t xml:space="preserve">6" Dia Round </t>
    </r>
    <r>
      <rPr>
        <b/>
        <sz val="12"/>
        <rFont val="Calibri"/>
        <family val="2"/>
        <scheme val="minor"/>
      </rPr>
      <t xml:space="preserve">Elbow </t>
    </r>
    <r>
      <rPr>
        <sz val="12"/>
        <rFont val="Calibri"/>
        <family val="2"/>
        <scheme val="minor"/>
      </rPr>
      <t>Ductwork Transition</t>
    </r>
  </si>
  <si>
    <t>Grille</t>
  </si>
  <si>
    <t>Equipments</t>
  </si>
  <si>
    <t>Devices</t>
  </si>
  <si>
    <t xml:space="preserve">Thermostat </t>
  </si>
  <si>
    <t>Hvac Pipes</t>
  </si>
  <si>
    <t xml:space="preserve">3" Dia Gas Pipe </t>
  </si>
  <si>
    <t>3/4" Dia Condensate Drain Pipe</t>
  </si>
  <si>
    <t xml:space="preserve">Refrigerant Line Liquid And Suction Pipe </t>
  </si>
  <si>
    <t>Condensate Pipe</t>
  </si>
  <si>
    <t>Suction Pipe</t>
  </si>
  <si>
    <t>Dampers</t>
  </si>
  <si>
    <t>4" Dia Round Manual Volume Damper</t>
  </si>
  <si>
    <t>Open BathRoom</t>
  </si>
  <si>
    <t xml:space="preserve">3" Dia Round Toilet Exhaust Air Ductwork </t>
  </si>
  <si>
    <t xml:space="preserve">6" Dia Round Toilet Exhaust Air Ductwork </t>
  </si>
  <si>
    <r>
      <t xml:space="preserve">3" Dia Round </t>
    </r>
    <r>
      <rPr>
        <b/>
        <sz val="12"/>
        <rFont val="Calibri"/>
        <family val="2"/>
        <scheme val="minor"/>
      </rPr>
      <t xml:space="preserve">Side </t>
    </r>
    <r>
      <rPr>
        <sz val="12"/>
        <rFont val="Calibri"/>
        <family val="2"/>
        <scheme val="minor"/>
      </rPr>
      <t>Ductwork Transition</t>
    </r>
  </si>
  <si>
    <r>
      <t xml:space="preserve">3" Dia Round </t>
    </r>
    <r>
      <rPr>
        <b/>
        <sz val="12"/>
        <rFont val="Calibri"/>
        <family val="2"/>
        <scheme val="minor"/>
      </rPr>
      <t xml:space="preserve">Elbow </t>
    </r>
    <r>
      <rPr>
        <sz val="12"/>
        <rFont val="Calibri"/>
        <family val="2"/>
        <scheme val="minor"/>
      </rPr>
      <t>Ductwork Transition</t>
    </r>
  </si>
  <si>
    <t xml:space="preserve">24" X 20" Kitchen Exhaust Hood  </t>
  </si>
  <si>
    <t>Kitchen Exhaust Air DuctWork</t>
  </si>
  <si>
    <t>6" Dia Round Kitchen Exhaust Air Ductwork</t>
  </si>
  <si>
    <t>Dryer Exhaust Air DuctWork</t>
  </si>
  <si>
    <t>6" Dia Round Supply Air Ductwork</t>
  </si>
  <si>
    <r>
      <rPr>
        <b/>
        <sz val="12"/>
        <rFont val="Calibri"/>
        <family val="2"/>
        <scheme val="minor"/>
      </rPr>
      <t xml:space="preserve">E-1, </t>
    </r>
    <r>
      <rPr>
        <sz val="12"/>
        <rFont val="Calibri"/>
        <family val="2"/>
        <scheme val="minor"/>
      </rPr>
      <t xml:space="preserve">6" X 5" Egg Crate Exhaust Grille     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 xml:space="preserve">80/F/A,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15 </t>
    </r>
  </si>
  <si>
    <r>
      <rPr>
        <b/>
        <sz val="12"/>
        <rFont val="Calibri"/>
        <family val="2"/>
        <scheme val="minor"/>
      </rPr>
      <t xml:space="preserve">E-1, </t>
    </r>
    <r>
      <rPr>
        <sz val="12"/>
        <rFont val="Calibri"/>
        <family val="2"/>
        <scheme val="minor"/>
      </rPr>
      <t xml:space="preserve">6" X 6" Egg Crate Exhaust Grille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 xml:space="preserve">80/F/A,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25/50 </t>
    </r>
  </si>
  <si>
    <r>
      <rPr>
        <b/>
        <sz val="12"/>
        <rFont val="Calibri"/>
        <family val="2"/>
        <scheme val="minor"/>
      </rPr>
      <t xml:space="preserve">E-1, </t>
    </r>
    <r>
      <rPr>
        <sz val="12"/>
        <rFont val="Calibri"/>
        <family val="2"/>
        <scheme val="minor"/>
      </rPr>
      <t xml:space="preserve">6" X 6" Egg Crate Exhaust Grille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 xml:space="preserve">80/F/A,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35/70 </t>
    </r>
  </si>
  <si>
    <r>
      <rPr>
        <b/>
        <sz val="12"/>
        <rFont val="Calibri"/>
        <family val="2"/>
        <scheme val="minor"/>
      </rPr>
      <t xml:space="preserve">R-1, </t>
    </r>
    <r>
      <rPr>
        <sz val="12"/>
        <rFont val="Calibri"/>
        <family val="2"/>
        <scheme val="minor"/>
      </rPr>
      <t xml:space="preserve">16" X 10" Return Grille,      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 xml:space="preserve">530/F/L/A,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600 </t>
    </r>
  </si>
  <si>
    <r>
      <rPr>
        <b/>
        <sz val="12"/>
        <rFont val="Calibri"/>
        <family val="2"/>
        <scheme val="minor"/>
      </rPr>
      <t xml:space="preserve">S-1, </t>
    </r>
    <r>
      <rPr>
        <sz val="12"/>
        <rFont val="Calibri"/>
        <family val="2"/>
        <scheme val="minor"/>
      </rPr>
      <t xml:space="preserve">12" X 12" Supply Grille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 xml:space="preserve">Spd,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150 </t>
    </r>
  </si>
  <si>
    <r>
      <rPr>
        <b/>
        <sz val="12"/>
        <rFont val="Calibri"/>
        <family val="2"/>
        <scheme val="minor"/>
      </rPr>
      <t xml:space="preserve">S-2, </t>
    </r>
    <r>
      <rPr>
        <sz val="12"/>
        <rFont val="Calibri"/>
        <family val="2"/>
        <scheme val="minor"/>
      </rPr>
      <t xml:space="preserve">6" X 12" Supply Grille   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 xml:space="preserve">520D F/L/A,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100 </t>
    </r>
  </si>
  <si>
    <r>
      <rPr>
        <b/>
        <sz val="12"/>
        <rFont val="Calibri"/>
        <family val="2"/>
        <scheme val="minor"/>
      </rPr>
      <t xml:space="preserve">S-2, </t>
    </r>
    <r>
      <rPr>
        <sz val="12"/>
        <rFont val="Calibri"/>
        <family val="2"/>
        <scheme val="minor"/>
      </rPr>
      <t xml:space="preserve">8" X 4" Supply Grille            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 xml:space="preserve">520D F/L/A,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16/33 </t>
    </r>
  </si>
  <si>
    <r>
      <rPr>
        <b/>
        <sz val="12"/>
        <rFont val="Calibri"/>
        <family val="2"/>
        <scheme val="minor"/>
      </rPr>
      <t xml:space="preserve">T-1, </t>
    </r>
    <r>
      <rPr>
        <sz val="12"/>
        <rFont val="Calibri"/>
        <family val="2"/>
        <scheme val="minor"/>
      </rPr>
      <t xml:space="preserve">12"-0", Transfer Air Linear Grille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>Lfg 15A</t>
    </r>
  </si>
  <si>
    <r>
      <rPr>
        <b/>
        <sz val="12"/>
        <color theme="1"/>
        <rFont val="Calibri"/>
        <family val="2"/>
        <scheme val="minor"/>
      </rPr>
      <t xml:space="preserve">Dhwh-1 </t>
    </r>
    <r>
      <rPr>
        <sz val="12"/>
        <color theme="1"/>
        <rFont val="Calibri"/>
        <family val="2"/>
        <scheme val="minor"/>
      </rPr>
      <t xml:space="preserve">Domestic Hot Water Heater,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Navien,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>Mpe-240A2</t>
    </r>
  </si>
  <si>
    <r>
      <rPr>
        <b/>
        <sz val="12"/>
        <color theme="1"/>
        <rFont val="Calibri"/>
        <family val="2"/>
        <scheme val="minor"/>
      </rPr>
      <t>Ebb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rgb="FFFF0000"/>
        <rFont val="Calibri"/>
        <family val="2"/>
        <scheme val="minor"/>
      </rPr>
      <t>(Details Not Given)</t>
    </r>
  </si>
  <si>
    <r>
      <rPr>
        <b/>
        <sz val="12"/>
        <color theme="1"/>
        <rFont val="Calibri"/>
        <family val="2"/>
        <scheme val="minor"/>
      </rPr>
      <t xml:space="preserve">Erv-2, </t>
    </r>
    <r>
      <rPr>
        <sz val="12"/>
        <color theme="1"/>
        <rFont val="Calibri"/>
        <family val="2"/>
        <scheme val="minor"/>
      </rPr>
      <t xml:space="preserve">Energy Recovery Ventilator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Panasonic,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 xml:space="preserve">Fv-10Vec2R, </t>
    </r>
    <r>
      <rPr>
        <b/>
        <sz val="12"/>
        <color theme="1"/>
        <rFont val="Calibri"/>
        <family val="2"/>
        <scheme val="minor"/>
      </rPr>
      <t xml:space="preserve">Cfm: </t>
    </r>
    <r>
      <rPr>
        <sz val="12"/>
        <color theme="1"/>
        <rFont val="Calibri"/>
        <family val="2"/>
        <scheme val="minor"/>
      </rPr>
      <t>100</t>
    </r>
  </si>
  <si>
    <r>
      <rPr>
        <b/>
        <sz val="12"/>
        <color theme="1"/>
        <rFont val="Calibri"/>
        <family val="2"/>
        <scheme val="minor"/>
      </rPr>
      <t xml:space="preserve">Erv-1, </t>
    </r>
    <r>
      <rPr>
        <sz val="12"/>
        <color theme="1"/>
        <rFont val="Calibri"/>
        <family val="2"/>
        <scheme val="minor"/>
      </rPr>
      <t xml:space="preserve">Energy Recovery Ventilator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Panasonic, </t>
    </r>
    <r>
      <rPr>
        <b/>
        <sz val="12"/>
        <color theme="1"/>
        <rFont val="Calibri"/>
        <family val="2"/>
        <scheme val="minor"/>
      </rPr>
      <t>Model:</t>
    </r>
    <r>
      <rPr>
        <sz val="12"/>
        <color theme="1"/>
        <rFont val="Calibri"/>
        <family val="2"/>
        <scheme val="minor"/>
      </rPr>
      <t xml:space="preserve"> Fv-10Vec2R, </t>
    </r>
    <r>
      <rPr>
        <b/>
        <sz val="12"/>
        <color theme="1"/>
        <rFont val="Calibri"/>
        <family val="2"/>
        <scheme val="minor"/>
      </rPr>
      <t xml:space="preserve">Cfm: </t>
    </r>
    <r>
      <rPr>
        <sz val="12"/>
        <color theme="1"/>
        <rFont val="Calibri"/>
        <family val="2"/>
        <scheme val="minor"/>
      </rPr>
      <t>75</t>
    </r>
  </si>
  <si>
    <r>
      <rPr>
        <b/>
        <sz val="12"/>
        <color theme="1"/>
        <rFont val="Calibri"/>
        <family val="2"/>
        <scheme val="minor"/>
      </rPr>
      <t xml:space="preserve">Fc-1, </t>
    </r>
    <r>
      <rPr>
        <sz val="12"/>
        <color theme="1"/>
        <rFont val="Calibri"/>
        <family val="2"/>
        <scheme val="minor"/>
      </rPr>
      <t xml:space="preserve">Fan Coil Unit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Samsung,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 xml:space="preserve">Ac018Bnldch/Aa, </t>
    </r>
    <r>
      <rPr>
        <b/>
        <sz val="12"/>
        <color theme="1"/>
        <rFont val="Calibri"/>
        <family val="2"/>
        <scheme val="minor"/>
      </rPr>
      <t xml:space="preserve">Cfm: </t>
    </r>
    <r>
      <rPr>
        <sz val="12"/>
        <color theme="1"/>
        <rFont val="Calibri"/>
        <family val="2"/>
        <scheme val="minor"/>
      </rPr>
      <t xml:space="preserve">600 </t>
    </r>
  </si>
  <si>
    <r>
      <rPr>
        <b/>
        <sz val="12"/>
        <color theme="1"/>
        <rFont val="Calibri"/>
        <family val="2"/>
        <scheme val="minor"/>
      </rPr>
      <t xml:space="preserve">Fc-3, </t>
    </r>
    <r>
      <rPr>
        <sz val="12"/>
        <color theme="1"/>
        <rFont val="Calibri"/>
        <family val="2"/>
        <scheme val="minor"/>
      </rPr>
      <t xml:space="preserve">Fan Coil Unit   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Samsung,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 xml:space="preserve">Ar07Csdafwkncv, </t>
    </r>
    <r>
      <rPr>
        <b/>
        <sz val="12"/>
        <color theme="1"/>
        <rFont val="Calibri"/>
        <family val="2"/>
        <scheme val="minor"/>
      </rPr>
      <t xml:space="preserve">Cfm: </t>
    </r>
    <r>
      <rPr>
        <sz val="12"/>
        <color theme="1"/>
        <rFont val="Calibri"/>
        <family val="2"/>
        <scheme val="minor"/>
      </rPr>
      <t>350</t>
    </r>
  </si>
  <si>
    <r>
      <rPr>
        <b/>
        <sz val="12"/>
        <color theme="1"/>
        <rFont val="Calibri"/>
        <family val="2"/>
        <scheme val="minor"/>
      </rPr>
      <t xml:space="preserve">Hp-1, </t>
    </r>
    <r>
      <rPr>
        <sz val="12"/>
        <color theme="1"/>
        <rFont val="Calibri"/>
        <family val="2"/>
        <scheme val="minor"/>
      </rPr>
      <t xml:space="preserve">Heat Pump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Samsung,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>Aj036Bxs2Ch</t>
    </r>
  </si>
  <si>
    <r>
      <rPr>
        <b/>
        <sz val="12"/>
        <rFont val="Calibri"/>
        <family val="2"/>
        <scheme val="minor"/>
      </rPr>
      <t xml:space="preserve">E-1, </t>
    </r>
    <r>
      <rPr>
        <sz val="12"/>
        <rFont val="Calibri"/>
        <family val="2"/>
        <scheme val="minor"/>
      </rPr>
      <t xml:space="preserve">6" X 5" Egg Crate Exhaust Grille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 xml:space="preserve">80/F/A,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15 </t>
    </r>
  </si>
  <si>
    <r>
      <rPr>
        <b/>
        <sz val="12"/>
        <color theme="1"/>
        <rFont val="Calibri"/>
        <family val="2"/>
        <scheme val="minor"/>
      </rPr>
      <t xml:space="preserve">Evr-1, </t>
    </r>
    <r>
      <rPr>
        <sz val="12"/>
        <color theme="1"/>
        <rFont val="Calibri"/>
        <family val="2"/>
        <scheme val="minor"/>
      </rPr>
      <t xml:space="preserve">Energy Recovery Ventilator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Panasonic,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 xml:space="preserve">Fv-10Vec2R, </t>
    </r>
    <r>
      <rPr>
        <b/>
        <sz val="12"/>
        <color theme="1"/>
        <rFont val="Calibri"/>
        <family val="2"/>
        <scheme val="minor"/>
      </rPr>
      <t xml:space="preserve">Cfm: </t>
    </r>
    <r>
      <rPr>
        <sz val="12"/>
        <color theme="1"/>
        <rFont val="Calibri"/>
        <family val="2"/>
        <scheme val="minor"/>
      </rPr>
      <t>75</t>
    </r>
  </si>
  <si>
    <r>
      <rPr>
        <b/>
        <sz val="12"/>
        <color theme="1"/>
        <rFont val="Calibri"/>
        <family val="2"/>
        <scheme val="minor"/>
      </rPr>
      <t xml:space="preserve">Fc-2, </t>
    </r>
    <r>
      <rPr>
        <sz val="12"/>
        <color theme="1"/>
        <rFont val="Calibri"/>
        <family val="2"/>
        <scheme val="minor"/>
      </rPr>
      <t xml:space="preserve">Fan Coil Unit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Samsung,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 xml:space="preserve">Ac0188Nldch/Aa, </t>
    </r>
    <r>
      <rPr>
        <b/>
        <sz val="12"/>
        <color theme="1"/>
        <rFont val="Calibri"/>
        <family val="2"/>
        <scheme val="minor"/>
      </rPr>
      <t xml:space="preserve">Cfm: </t>
    </r>
    <r>
      <rPr>
        <sz val="12"/>
        <color theme="1"/>
        <rFont val="Calibri"/>
        <family val="2"/>
        <scheme val="minor"/>
      </rPr>
      <t>600</t>
    </r>
  </si>
  <si>
    <r>
      <rPr>
        <b/>
        <sz val="12"/>
        <rFont val="Calibri"/>
        <family val="2"/>
        <scheme val="minor"/>
      </rPr>
      <t xml:space="preserve">E-1, </t>
    </r>
    <r>
      <rPr>
        <sz val="12"/>
        <rFont val="Calibri"/>
        <family val="2"/>
        <scheme val="minor"/>
      </rPr>
      <t xml:space="preserve">6" X 6" Egg Crate Exhaust Grille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>Model:</t>
    </r>
    <r>
      <rPr>
        <sz val="12"/>
        <rFont val="Calibri"/>
        <family val="2"/>
        <scheme val="minor"/>
      </rPr>
      <t xml:space="preserve"> 80/F/A,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35-70 </t>
    </r>
  </si>
  <si>
    <r>
      <rPr>
        <b/>
        <sz val="12"/>
        <rFont val="Calibri"/>
        <family val="2"/>
        <scheme val="minor"/>
      </rPr>
      <t xml:space="preserve">S-2, </t>
    </r>
    <r>
      <rPr>
        <sz val="12"/>
        <rFont val="Calibri"/>
        <family val="2"/>
        <scheme val="minor"/>
      </rPr>
      <t xml:space="preserve">6" X 6" Supply Grille            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Price, </t>
    </r>
    <r>
      <rPr>
        <b/>
        <sz val="12"/>
        <rFont val="Calibri"/>
        <family val="2"/>
        <scheme val="minor"/>
      </rPr>
      <t xml:space="preserve">Model: </t>
    </r>
    <r>
      <rPr>
        <sz val="12"/>
        <rFont val="Calibri"/>
        <family val="2"/>
        <scheme val="minor"/>
      </rPr>
      <t xml:space="preserve">520D F/L/A, </t>
    </r>
    <r>
      <rPr>
        <b/>
        <sz val="12"/>
        <rFont val="Calibri"/>
        <family val="2"/>
        <scheme val="minor"/>
      </rPr>
      <t xml:space="preserve">Cfm: </t>
    </r>
    <r>
      <rPr>
        <sz val="12"/>
        <rFont val="Calibri"/>
        <family val="2"/>
        <scheme val="minor"/>
      </rPr>
      <t xml:space="preserve">35-70 </t>
    </r>
  </si>
  <si>
    <r>
      <rPr>
        <b/>
        <sz val="12"/>
        <color theme="1"/>
        <rFont val="Calibri"/>
        <family val="2"/>
        <scheme val="minor"/>
      </rPr>
      <t xml:space="preserve">Erv-1, </t>
    </r>
    <r>
      <rPr>
        <sz val="12"/>
        <color theme="1"/>
        <rFont val="Calibri"/>
        <family val="2"/>
        <scheme val="minor"/>
      </rPr>
      <t xml:space="preserve">Energy Recovery Ventilator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Panasonic,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 xml:space="preserve">Fv-10Vec2R, </t>
    </r>
    <r>
      <rPr>
        <b/>
        <sz val="12"/>
        <color theme="1"/>
        <rFont val="Calibri"/>
        <family val="2"/>
        <scheme val="minor"/>
      </rPr>
      <t xml:space="preserve">Cfm: </t>
    </r>
    <r>
      <rPr>
        <sz val="12"/>
        <color theme="1"/>
        <rFont val="Calibri"/>
        <family val="2"/>
        <scheme val="minor"/>
      </rPr>
      <t>75</t>
    </r>
  </si>
  <si>
    <r>
      <rPr>
        <b/>
        <sz val="12"/>
        <color theme="1"/>
        <rFont val="Calibri"/>
        <family val="2"/>
        <scheme val="minor"/>
      </rPr>
      <t xml:space="preserve">Fc-2, </t>
    </r>
    <r>
      <rPr>
        <sz val="12"/>
        <color theme="1"/>
        <rFont val="Calibri"/>
        <family val="2"/>
        <scheme val="minor"/>
      </rPr>
      <t xml:space="preserve">Fan Coil Unit   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Samsung,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 xml:space="preserve">Ar09Csdabwkncv, </t>
    </r>
    <r>
      <rPr>
        <b/>
        <sz val="12"/>
        <color theme="1"/>
        <rFont val="Calibri"/>
        <family val="2"/>
        <scheme val="minor"/>
      </rPr>
      <t xml:space="preserve">Cfm: </t>
    </r>
    <r>
      <rPr>
        <sz val="12"/>
        <color theme="1"/>
        <rFont val="Calibri"/>
        <family val="2"/>
        <scheme val="minor"/>
      </rPr>
      <t>427</t>
    </r>
  </si>
  <si>
    <r>
      <rPr>
        <b/>
        <sz val="12"/>
        <color theme="1"/>
        <rFont val="Calibri"/>
        <family val="2"/>
        <scheme val="minor"/>
      </rPr>
      <t xml:space="preserve">Hp-2, </t>
    </r>
    <r>
      <rPr>
        <sz val="12"/>
        <color theme="1"/>
        <rFont val="Calibri"/>
        <family val="2"/>
        <scheme val="minor"/>
      </rPr>
      <t xml:space="preserve">Heat Pump        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Samsung,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>Ar09Csdacwkxcv</t>
    </r>
  </si>
  <si>
    <r>
      <rPr>
        <b/>
        <sz val="12"/>
        <color theme="1"/>
        <rFont val="Calibri"/>
        <family val="2"/>
        <scheme val="minor"/>
      </rPr>
      <t xml:space="preserve">Rh-2 </t>
    </r>
    <r>
      <rPr>
        <b/>
        <sz val="12"/>
        <color rgb="FFFF0000"/>
        <rFont val="Calibri"/>
        <family val="2"/>
        <scheme val="minor"/>
      </rPr>
      <t>(Details Not Given)</t>
    </r>
  </si>
  <si>
    <r>
      <rPr>
        <b/>
        <sz val="12"/>
        <color theme="1"/>
        <rFont val="Calibri"/>
        <family val="2"/>
        <scheme val="minor"/>
      </rPr>
      <t xml:space="preserve">Et-1, </t>
    </r>
    <r>
      <rPr>
        <sz val="12"/>
        <color theme="1"/>
        <rFont val="Calibri"/>
        <family val="2"/>
        <scheme val="minor"/>
      </rPr>
      <t xml:space="preserve">Expansion Tank                                                                                                         </t>
    </r>
    <r>
      <rPr>
        <b/>
        <sz val="12"/>
        <color theme="1"/>
        <rFont val="Calibri"/>
        <family val="2"/>
        <scheme val="minor"/>
      </rPr>
      <t xml:space="preserve">Manufacturer: </t>
    </r>
    <r>
      <rPr>
        <sz val="12"/>
        <color theme="1"/>
        <rFont val="Calibri"/>
        <family val="2"/>
        <scheme val="minor"/>
      </rPr>
      <t xml:space="preserve">Amtrol, </t>
    </r>
    <r>
      <rPr>
        <b/>
        <sz val="12"/>
        <color theme="1"/>
        <rFont val="Calibri"/>
        <family val="2"/>
        <scheme val="minor"/>
      </rPr>
      <t xml:space="preserve">Model: </t>
    </r>
    <r>
      <rPr>
        <sz val="12"/>
        <color theme="1"/>
        <rFont val="Calibri"/>
        <family val="2"/>
        <scheme val="minor"/>
      </rPr>
      <t>Therm-X-Trol St-5</t>
    </r>
  </si>
  <si>
    <t>Hallo-Nelson At granite Pointe- Townhomes Left Stage 1</t>
  </si>
  <si>
    <t>123 Richards Street West nelson, Bc V1l 6E3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</si>
</sst>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_);_(@_)"/>
    <numFmt numFmtId="166" formatCode="_(* #,##0.0_);_(* \(#,##0.0\);_(* &quot;-&quot;_);_(@_)"/>
    <numFmt numFmtId="167" formatCode="_(&quot;$&quot;* #,##0_);_(&quot;$&quot;* \(#,##0\);_(&quot;$&quot;* &quot;-&quot;??_);_(@_)"/>
    <numFmt numFmtId="168" formatCode="_(* #,##0.0_);_(* \(#,##0.0\);_(* &quot;-&quot;?_);_(@_)"/>
    <numFmt numFmtId="169" formatCode="0.0%"/>
    <numFmt numFmtId="170" formatCode="0.000"/>
  </numFmts>
  <fonts count="50" x14ac:knownFonts="1">
    <font>
      <sz val="12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</font>
    <font>
      <sz val="12"/>
      <color indexed="8"/>
      <name val="Calibri"/>
      <family val="2"/>
    </font>
    <font>
      <sz val="12"/>
      <name val="Arial"/>
      <family val="2"/>
    </font>
    <font>
      <b/>
      <i/>
      <u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756F"/>
        <bgColor indexed="64"/>
      </patternFill>
    </fill>
    <fill>
      <patternFill patternType="solid">
        <fgColor rgb="FFFCBD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3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64"/>
      </left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2"/>
      </top>
      <bottom style="double">
        <color indexed="62"/>
      </bottom>
      <diagonal/>
    </border>
  </borders>
  <cellStyleXfs count="249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1" applyNumberFormat="0" applyAlignment="0" applyProtection="0"/>
    <xf numFmtId="0" fontId="20" fillId="21" borderId="2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1" applyNumberFormat="0" applyAlignment="0" applyProtection="0"/>
    <xf numFmtId="0" fontId="27" fillId="0" borderId="6" applyNumberFormat="0" applyFill="0" applyAlignment="0" applyProtection="0"/>
    <xf numFmtId="0" fontId="28" fillId="22" borderId="0" applyNumberFormat="0" applyBorder="0" applyAlignment="0" applyProtection="0"/>
    <xf numFmtId="0" fontId="15" fillId="0" borderId="0"/>
    <xf numFmtId="0" fontId="15" fillId="23" borderId="7" applyNumberFormat="0" applyFont="0" applyAlignment="0" applyProtection="0"/>
    <xf numFmtId="0" fontId="29" fillId="20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/>
    <xf numFmtId="0" fontId="33" fillId="0" borderId="0"/>
    <xf numFmtId="0" fontId="15" fillId="0" borderId="0"/>
    <xf numFmtId="43" fontId="33" fillId="0" borderId="0" applyFont="0" applyFill="0" applyBorder="0" applyAlignment="0" applyProtection="0"/>
    <xf numFmtId="0" fontId="34" fillId="0" borderId="0"/>
    <xf numFmtId="43" fontId="15" fillId="0" borderId="0" applyFont="0" applyFill="0" applyBorder="0" applyAlignment="0" applyProtection="0"/>
    <xf numFmtId="0" fontId="15" fillId="0" borderId="0"/>
    <xf numFmtId="44" fontId="34" fillId="0" borderId="0" applyFont="0" applyFill="0" applyBorder="0" applyAlignment="0" applyProtection="0"/>
    <xf numFmtId="0" fontId="13" fillId="0" borderId="0"/>
    <xf numFmtId="0" fontId="15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44" fontId="4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23" borderId="7" applyNumberFormat="0" applyFont="0" applyAlignment="0" applyProtection="0"/>
    <xf numFmtId="0" fontId="11" fillId="0" borderId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1" fillId="0" borderId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9" fillId="20" borderId="8" applyNumberFormat="0" applyAlignment="0" applyProtection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29" fillId="20" borderId="8" applyNumberFormat="0" applyAlignment="0" applyProtection="0"/>
    <xf numFmtId="0" fontId="26" fillId="7" borderId="1" applyNumberFormat="0" applyAlignment="0" applyProtection="0"/>
    <xf numFmtId="0" fontId="29" fillId="20" borderId="8" applyNumberFormat="0" applyAlignment="0" applyProtection="0"/>
    <xf numFmtId="0" fontId="31" fillId="0" borderId="9" applyNumberFormat="0" applyFill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29" fillId="20" borderId="8" applyNumberFormat="0" applyAlignment="0" applyProtection="0"/>
    <xf numFmtId="0" fontId="15" fillId="23" borderId="7" applyNumberFormat="0" applyFont="0" applyAlignment="0" applyProtection="0"/>
    <xf numFmtId="0" fontId="26" fillId="7" borderId="1" applyNumberForma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5" fillId="23" borderId="7" applyNumberFormat="0" applyFont="0" applyAlignment="0" applyProtection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8">
    <xf numFmtId="0" fontId="0" fillId="0" borderId="0" xfId="0"/>
    <xf numFmtId="0" fontId="35" fillId="0" borderId="0" xfId="0" applyFont="1" applyAlignment="1">
      <alignment horizontal="center" vertical="top"/>
    </xf>
    <xf numFmtId="0" fontId="35" fillId="0" borderId="0" xfId="0" applyFont="1" applyAlignment="1">
      <alignment vertical="top"/>
    </xf>
    <xf numFmtId="0" fontId="37" fillId="0" borderId="0" xfId="0" applyFont="1" applyAlignment="1">
      <alignment horizontal="center" vertical="top" wrapText="1"/>
    </xf>
    <xf numFmtId="0" fontId="38" fillId="0" borderId="0" xfId="0" applyFont="1" applyAlignment="1">
      <alignment vertical="top"/>
    </xf>
    <xf numFmtId="164" fontId="35" fillId="0" borderId="0" xfId="0" applyNumberFormat="1" applyFont="1" applyAlignment="1">
      <alignment horizontal="center" vertical="top"/>
    </xf>
    <xf numFmtId="2" fontId="35" fillId="0" borderId="0" xfId="0" applyNumberFormat="1" applyFont="1" applyAlignment="1">
      <alignment horizontal="center" vertical="top" wrapText="1"/>
    </xf>
    <xf numFmtId="2" fontId="35" fillId="0" borderId="0" xfId="0" applyNumberFormat="1" applyFont="1" applyAlignment="1">
      <alignment vertical="top" wrapText="1"/>
    </xf>
    <xf numFmtId="0" fontId="35" fillId="0" borderId="10" xfId="0" applyFont="1" applyBorder="1" applyAlignment="1">
      <alignment horizontal="center" vertical="top"/>
    </xf>
    <xf numFmtId="2" fontId="36" fillId="0" borderId="0" xfId="0" applyNumberFormat="1" applyFont="1" applyAlignment="1">
      <alignment vertical="top"/>
    </xf>
    <xf numFmtId="2" fontId="35" fillId="0" borderId="0" xfId="0" applyNumberFormat="1" applyFont="1" applyAlignment="1">
      <alignment vertical="top"/>
    </xf>
    <xf numFmtId="1" fontId="35" fillId="0" borderId="0" xfId="0" applyNumberFormat="1" applyFont="1" applyAlignment="1">
      <alignment horizontal="left" vertical="top"/>
    </xf>
    <xf numFmtId="0" fontId="35" fillId="0" borderId="16" xfId="0" applyFont="1" applyBorder="1" applyAlignment="1">
      <alignment horizontal="center" vertical="top"/>
    </xf>
    <xf numFmtId="0" fontId="35" fillId="0" borderId="17" xfId="0" applyFont="1" applyBorder="1" applyAlignment="1">
      <alignment horizontal="center" vertical="top"/>
    </xf>
    <xf numFmtId="2" fontId="36" fillId="0" borderId="17" xfId="0" applyNumberFormat="1" applyFont="1" applyBorder="1" applyAlignment="1">
      <alignment horizontal="right" vertical="top"/>
    </xf>
    <xf numFmtId="0" fontId="35" fillId="0" borderId="18" xfId="0" applyFont="1" applyBorder="1" applyAlignment="1">
      <alignment horizontal="center" vertical="top"/>
    </xf>
    <xf numFmtId="0" fontId="35" fillId="0" borderId="14" xfId="0" applyFont="1" applyBorder="1" applyAlignment="1">
      <alignment horizontal="center" vertical="top"/>
    </xf>
    <xf numFmtId="2" fontId="36" fillId="0" borderId="0" xfId="0" applyNumberFormat="1" applyFont="1" applyAlignment="1">
      <alignment horizontal="right" vertical="top"/>
    </xf>
    <xf numFmtId="1" fontId="35" fillId="0" borderId="0" xfId="0" applyNumberFormat="1" applyFont="1" applyAlignment="1">
      <alignment vertical="top"/>
    </xf>
    <xf numFmtId="0" fontId="35" fillId="0" borderId="0" xfId="0" applyFont="1" applyAlignment="1">
      <alignment horizontal="left" vertical="top"/>
    </xf>
    <xf numFmtId="2" fontId="35" fillId="0" borderId="19" xfId="0" applyNumberFormat="1" applyFont="1" applyBorder="1" applyAlignment="1">
      <alignment horizontal="center" vertical="top" wrapText="1"/>
    </xf>
    <xf numFmtId="0" fontId="35" fillId="0" borderId="19" xfId="0" applyFont="1" applyBorder="1" applyAlignment="1">
      <alignment horizontal="center" vertical="top"/>
    </xf>
    <xf numFmtId="0" fontId="35" fillId="0" borderId="20" xfId="0" applyFont="1" applyBorder="1" applyAlignment="1">
      <alignment horizontal="center" vertical="top"/>
    </xf>
    <xf numFmtId="0" fontId="35" fillId="0" borderId="21" xfId="0" applyFont="1" applyBorder="1" applyAlignment="1">
      <alignment horizontal="center" vertical="top"/>
    </xf>
    <xf numFmtId="2" fontId="35" fillId="0" borderId="19" xfId="0" applyNumberFormat="1" applyFont="1" applyBorder="1" applyAlignment="1">
      <alignment horizontal="left" vertical="top"/>
    </xf>
    <xf numFmtId="2" fontId="35" fillId="0" borderId="17" xfId="0" applyNumberFormat="1" applyFont="1" applyBorder="1" applyAlignment="1">
      <alignment horizontal="center" vertical="top"/>
    </xf>
    <xf numFmtId="2" fontId="35" fillId="0" borderId="0" xfId="0" applyNumberFormat="1" applyFont="1" applyAlignment="1">
      <alignment horizontal="center" vertical="top"/>
    </xf>
    <xf numFmtId="2" fontId="36" fillId="0" borderId="19" xfId="0" applyNumberFormat="1" applyFont="1" applyBorder="1" applyAlignment="1">
      <alignment horizontal="right" vertical="top"/>
    </xf>
    <xf numFmtId="2" fontId="35" fillId="0" borderId="19" xfId="0" applyNumberFormat="1" applyFont="1" applyBorder="1" applyAlignment="1">
      <alignment horizontal="center" vertical="top"/>
    </xf>
    <xf numFmtId="0" fontId="41" fillId="24" borderId="22" xfId="6" applyFont="1" applyFill="1" applyBorder="1" applyAlignment="1" applyProtection="1">
      <alignment horizontal="center" vertical="top" wrapText="1"/>
    </xf>
    <xf numFmtId="2" fontId="41" fillId="24" borderId="23" xfId="6" applyNumberFormat="1" applyFont="1" applyFill="1" applyBorder="1" applyAlignment="1" applyProtection="1">
      <alignment horizontal="center" vertical="top" wrapText="1"/>
    </xf>
    <xf numFmtId="0" fontId="41" fillId="24" borderId="23" xfId="6" applyFont="1" applyFill="1" applyBorder="1" applyAlignment="1" applyProtection="1">
      <alignment horizontal="center" vertical="top" wrapText="1"/>
    </xf>
    <xf numFmtId="44" fontId="41" fillId="24" borderId="23" xfId="6" applyNumberFormat="1" applyFont="1" applyFill="1" applyBorder="1" applyAlignment="1" applyProtection="1">
      <alignment horizontal="center" vertical="top" wrapText="1"/>
    </xf>
    <xf numFmtId="0" fontId="41" fillId="24" borderId="24" xfId="6" applyFont="1" applyFill="1" applyBorder="1" applyAlignment="1" applyProtection="1">
      <alignment horizontal="center" vertical="top" wrapText="1"/>
    </xf>
    <xf numFmtId="0" fontId="42" fillId="25" borderId="12" xfId="1" applyFont="1" applyFill="1" applyBorder="1" applyAlignment="1">
      <alignment vertical="top"/>
    </xf>
    <xf numFmtId="1" fontId="35" fillId="0" borderId="13" xfId="38" applyNumberFormat="1" applyFont="1" applyFill="1" applyBorder="1" applyAlignment="1">
      <alignment horizontal="center" vertical="top"/>
    </xf>
    <xf numFmtId="0" fontId="35" fillId="0" borderId="7" xfId="38" applyFont="1" applyFill="1" applyAlignment="1">
      <alignment horizontal="justify" vertical="top" wrapText="1"/>
    </xf>
    <xf numFmtId="9" fontId="35" fillId="0" borderId="11" xfId="38" applyNumberFormat="1" applyFont="1" applyFill="1" applyBorder="1" applyAlignment="1">
      <alignment horizontal="right" vertical="top"/>
    </xf>
    <xf numFmtId="166" fontId="35" fillId="0" borderId="7" xfId="38" applyNumberFormat="1" applyFont="1" applyFill="1" applyAlignment="1">
      <alignment horizontal="right" vertical="top"/>
    </xf>
    <xf numFmtId="0" fontId="35" fillId="0" borderId="11" xfId="38" applyFont="1" applyFill="1" applyBorder="1" applyAlignment="1">
      <alignment horizontal="center" vertical="top"/>
    </xf>
    <xf numFmtId="165" fontId="35" fillId="0" borderId="7" xfId="38" applyNumberFormat="1" applyFont="1" applyFill="1" applyAlignment="1" applyProtection="1">
      <alignment horizontal="left" vertical="top"/>
    </xf>
    <xf numFmtId="164" fontId="35" fillId="0" borderId="17" xfId="0" applyNumberFormat="1" applyFont="1" applyBorder="1" applyAlignment="1">
      <alignment vertical="top"/>
    </xf>
    <xf numFmtId="164" fontId="35" fillId="0" borderId="0" xfId="0" applyNumberFormat="1" applyFont="1" applyAlignment="1">
      <alignment vertical="top"/>
    </xf>
    <xf numFmtId="42" fontId="42" fillId="25" borderId="12" xfId="1" applyNumberFormat="1" applyFont="1" applyFill="1" applyBorder="1" applyAlignment="1">
      <alignment vertical="top"/>
    </xf>
    <xf numFmtId="42" fontId="39" fillId="25" borderId="25" xfId="1" applyNumberFormat="1" applyFont="1" applyFill="1" applyBorder="1" applyAlignment="1">
      <alignment vertical="top"/>
    </xf>
    <xf numFmtId="165" fontId="35" fillId="0" borderId="27" xfId="38" applyNumberFormat="1" applyFont="1" applyFill="1" applyBorder="1" applyAlignment="1" applyProtection="1">
      <alignment horizontal="left" vertical="top"/>
    </xf>
    <xf numFmtId="165" fontId="35" fillId="0" borderId="15" xfId="38" applyNumberFormat="1" applyFont="1" applyFill="1" applyBorder="1" applyAlignment="1" applyProtection="1">
      <alignment horizontal="left" vertical="top"/>
    </xf>
    <xf numFmtId="1" fontId="35" fillId="0" borderId="28" xfId="38" applyNumberFormat="1" applyFont="1" applyFill="1" applyBorder="1" applyAlignment="1">
      <alignment horizontal="center" vertical="top"/>
    </xf>
    <xf numFmtId="0" fontId="42" fillId="25" borderId="26" xfId="1" applyFont="1" applyFill="1" applyBorder="1" applyAlignment="1">
      <alignment horizontal="center" vertical="top"/>
    </xf>
    <xf numFmtId="0" fontId="41" fillId="24" borderId="29" xfId="6" applyFont="1" applyFill="1" applyBorder="1" applyAlignment="1" applyProtection="1">
      <alignment horizontal="center" vertical="top" wrapText="1"/>
    </xf>
    <xf numFmtId="1" fontId="35" fillId="0" borderId="30" xfId="38" applyNumberFormat="1" applyFont="1" applyFill="1" applyBorder="1" applyAlignment="1">
      <alignment horizontal="center" vertical="top"/>
    </xf>
    <xf numFmtId="1" fontId="35" fillId="0" borderId="31" xfId="38" applyNumberFormat="1" applyFont="1" applyFill="1" applyBorder="1" applyAlignment="1">
      <alignment horizontal="center" vertical="top"/>
    </xf>
    <xf numFmtId="0" fontId="39" fillId="25" borderId="12" xfId="1" applyFont="1" applyFill="1" applyBorder="1" applyAlignment="1">
      <alignment horizontal="center" vertical="top"/>
    </xf>
    <xf numFmtId="0" fontId="39" fillId="25" borderId="12" xfId="1" applyFont="1" applyFill="1" applyBorder="1" applyAlignment="1">
      <alignment vertical="top"/>
    </xf>
    <xf numFmtId="49" fontId="35" fillId="0" borderId="19" xfId="0" applyNumberFormat="1" applyFont="1" applyBorder="1" applyAlignment="1">
      <alignment vertical="top"/>
    </xf>
    <xf numFmtId="2" fontId="35" fillId="0" borderId="17" xfId="0" applyNumberFormat="1" applyFont="1" applyBorder="1" applyAlignment="1">
      <alignment horizontal="left" vertical="top"/>
    </xf>
    <xf numFmtId="0" fontId="39" fillId="0" borderId="32" xfId="41" applyFont="1" applyFill="1" applyBorder="1" applyAlignment="1">
      <alignment horizontal="left" vertical="top"/>
    </xf>
    <xf numFmtId="0" fontId="39" fillId="0" borderId="32" xfId="41" applyFont="1" applyFill="1" applyBorder="1" applyAlignment="1">
      <alignment vertical="top"/>
    </xf>
    <xf numFmtId="164" fontId="39" fillId="0" borderId="32" xfId="41" applyNumberFormat="1" applyFont="1" applyFill="1" applyBorder="1" applyAlignment="1" applyProtection="1">
      <alignment horizontal="center" vertical="top"/>
    </xf>
    <xf numFmtId="0" fontId="39" fillId="0" borderId="32" xfId="41" applyFont="1" applyFill="1" applyBorder="1" applyAlignment="1">
      <alignment horizontal="center" vertical="top"/>
    </xf>
    <xf numFmtId="165" fontId="39" fillId="0" borderId="32" xfId="41" applyNumberFormat="1" applyFont="1" applyFill="1" applyBorder="1" applyAlignment="1">
      <alignment horizontal="left" vertical="top"/>
    </xf>
    <xf numFmtId="49" fontId="35" fillId="0" borderId="17" xfId="0" applyNumberFormat="1" applyFont="1" applyBorder="1" applyAlignment="1">
      <alignment vertical="top"/>
    </xf>
    <xf numFmtId="49" fontId="35" fillId="0" borderId="0" xfId="0" applyNumberFormat="1" applyFont="1" applyAlignment="1">
      <alignment vertical="top"/>
    </xf>
    <xf numFmtId="0" fontId="39" fillId="0" borderId="9" xfId="41" applyFont="1" applyFill="1" applyAlignment="1">
      <alignment horizontal="left" vertical="top"/>
    </xf>
    <xf numFmtId="0" fontId="39" fillId="0" borderId="9" xfId="41" applyFont="1" applyFill="1" applyAlignment="1">
      <alignment vertical="top"/>
    </xf>
    <xf numFmtId="164" fontId="39" fillId="0" borderId="9" xfId="41" applyNumberFormat="1" applyFont="1" applyFill="1" applyAlignment="1" applyProtection="1">
      <alignment horizontal="center" vertical="top"/>
    </xf>
    <xf numFmtId="0" fontId="39" fillId="0" borderId="9" xfId="41" applyFont="1" applyFill="1" applyAlignment="1">
      <alignment horizontal="center" vertical="top"/>
    </xf>
    <xf numFmtId="165" fontId="39" fillId="0" borderId="9" xfId="41" applyNumberFormat="1" applyFont="1" applyFill="1" applyAlignment="1">
      <alignment horizontal="left" vertical="top"/>
    </xf>
    <xf numFmtId="9" fontId="39" fillId="0" borderId="9" xfId="41" applyNumberFormat="1" applyFont="1" applyFill="1" applyAlignment="1">
      <alignment horizontal="center" vertical="top"/>
    </xf>
    <xf numFmtId="167" fontId="39" fillId="0" borderId="9" xfId="41" applyNumberFormat="1" applyFont="1" applyFill="1" applyAlignment="1">
      <alignment horizontal="left" vertical="top"/>
    </xf>
    <xf numFmtId="1" fontId="36" fillId="0" borderId="0" xfId="0" applyNumberFormat="1" applyFont="1" applyAlignment="1">
      <alignment vertical="top"/>
    </xf>
    <xf numFmtId="1" fontId="36" fillId="0" borderId="0" xfId="0" applyNumberFormat="1" applyFont="1" applyAlignment="1">
      <alignment horizontal="left" vertical="top"/>
    </xf>
    <xf numFmtId="2" fontId="41" fillId="24" borderId="33" xfId="6" applyNumberFormat="1" applyFont="1" applyFill="1" applyBorder="1" applyAlignment="1" applyProtection="1">
      <alignment horizontal="center" vertical="top" wrapText="1"/>
    </xf>
    <xf numFmtId="168" fontId="35" fillId="0" borderId="11" xfId="38" applyNumberFormat="1" applyFont="1" applyFill="1" applyBorder="1" applyAlignment="1">
      <alignment horizontal="center" vertical="top"/>
    </xf>
    <xf numFmtId="44" fontId="35" fillId="0" borderId="11" xfId="57" applyFont="1" applyFill="1" applyBorder="1" applyAlignment="1">
      <alignment horizontal="center" vertical="top"/>
    </xf>
    <xf numFmtId="44" fontId="35" fillId="26" borderId="7" xfId="57" applyFont="1" applyFill="1" applyBorder="1" applyAlignment="1">
      <alignment vertical="top"/>
    </xf>
    <xf numFmtId="0" fontId="35" fillId="26" borderId="11" xfId="38" applyFont="1" applyFill="1" applyBorder="1" applyAlignment="1">
      <alignment horizontal="center" vertical="top"/>
    </xf>
    <xf numFmtId="44" fontId="35" fillId="26" borderId="11" xfId="57" applyFont="1" applyFill="1" applyBorder="1" applyAlignment="1">
      <alignment horizontal="center" vertical="top"/>
    </xf>
    <xf numFmtId="14" fontId="35" fillId="0" borderId="0" xfId="0" applyNumberFormat="1" applyFont="1" applyAlignment="1">
      <alignment horizontal="left" vertical="top"/>
    </xf>
    <xf numFmtId="49" fontId="35" fillId="0" borderId="0" xfId="0" applyNumberFormat="1" applyFont="1" applyAlignment="1">
      <alignment horizontal="center" vertical="top" wrapText="1"/>
    </xf>
    <xf numFmtId="169" fontId="39" fillId="0" borderId="9" xfId="41" applyNumberFormat="1" applyFont="1" applyFill="1" applyAlignment="1">
      <alignment horizontal="center" vertical="top"/>
    </xf>
    <xf numFmtId="1" fontId="35" fillId="0" borderId="0" xfId="38" applyNumberFormat="1" applyFont="1" applyFill="1" applyBorder="1" applyAlignment="1">
      <alignment horizontal="center" vertical="top"/>
    </xf>
    <xf numFmtId="0" fontId="35" fillId="0" borderId="0" xfId="38" applyFont="1" applyFill="1" applyBorder="1" applyAlignment="1">
      <alignment horizontal="center" vertical="top"/>
    </xf>
    <xf numFmtId="168" fontId="35" fillId="0" borderId="0" xfId="38" applyNumberFormat="1" applyFont="1" applyFill="1" applyBorder="1" applyAlignment="1">
      <alignment horizontal="center" vertical="top"/>
    </xf>
    <xf numFmtId="44" fontId="35" fillId="26" borderId="0" xfId="57" applyFont="1" applyFill="1" applyBorder="1" applyAlignment="1">
      <alignment horizontal="center" vertical="top"/>
    </xf>
    <xf numFmtId="44" fontId="35" fillId="0" borderId="0" xfId="57" applyFont="1" applyFill="1" applyBorder="1" applyAlignment="1">
      <alignment horizontal="center" vertical="top"/>
    </xf>
    <xf numFmtId="44" fontId="35" fillId="26" borderId="0" xfId="57" applyFont="1" applyFill="1" applyBorder="1" applyAlignment="1">
      <alignment vertical="top"/>
    </xf>
    <xf numFmtId="165" fontId="35" fillId="0" borderId="14" xfId="38" applyNumberFormat="1" applyFont="1" applyFill="1" applyBorder="1" applyAlignment="1" applyProtection="1">
      <alignment horizontal="left" vertical="top"/>
    </xf>
    <xf numFmtId="10" fontId="39" fillId="0" borderId="9" xfId="41" applyNumberFormat="1" applyFont="1" applyFill="1" applyAlignment="1">
      <alignment horizontal="center" vertical="top"/>
    </xf>
    <xf numFmtId="165" fontId="35" fillId="0" borderId="7" xfId="38" applyNumberFormat="1" applyFont="1" applyFill="1" applyAlignment="1" applyProtection="1">
      <alignment horizontal="left" vertical="center"/>
    </xf>
    <xf numFmtId="165" fontId="35" fillId="0" borderId="27" xfId="38" applyNumberFormat="1" applyFont="1" applyFill="1" applyBorder="1" applyAlignment="1" applyProtection="1">
      <alignment horizontal="left" vertical="center"/>
    </xf>
    <xf numFmtId="0" fontId="39" fillId="0" borderId="34" xfId="41" applyFont="1" applyFill="1" applyBorder="1" applyAlignment="1">
      <alignment horizontal="left" vertical="top"/>
    </xf>
    <xf numFmtId="42" fontId="42" fillId="25" borderId="35" xfId="1" applyNumberFormat="1" applyFont="1" applyFill="1" applyBorder="1" applyAlignment="1">
      <alignment vertical="top"/>
    </xf>
    <xf numFmtId="167" fontId="39" fillId="0" borderId="36" xfId="41" applyNumberFormat="1" applyFont="1" applyFill="1" applyBorder="1" applyAlignment="1">
      <alignment horizontal="left" vertical="top"/>
    </xf>
    <xf numFmtId="41" fontId="35" fillId="0" borderId="7" xfId="38" applyNumberFormat="1" applyFont="1" applyFill="1" applyAlignment="1">
      <alignment horizontal="center" vertical="top"/>
    </xf>
    <xf numFmtId="9" fontId="35" fillId="0" borderId="11" xfId="38" applyNumberFormat="1" applyFont="1" applyFill="1" applyBorder="1" applyAlignment="1">
      <alignment horizontal="center" vertical="top"/>
    </xf>
    <xf numFmtId="9" fontId="35" fillId="0" borderId="0" xfId="38" applyNumberFormat="1" applyFont="1" applyFill="1" applyBorder="1" applyAlignment="1">
      <alignment horizontal="center" vertical="top"/>
    </xf>
    <xf numFmtId="44" fontId="35" fillId="26" borderId="11" xfId="81" applyFont="1" applyFill="1" applyBorder="1" applyAlignment="1">
      <alignment horizontal="center" vertical="top"/>
    </xf>
    <xf numFmtId="44" fontId="35" fillId="0" borderId="11" xfId="81" applyFont="1" applyFill="1" applyBorder="1" applyAlignment="1">
      <alignment horizontal="center" vertical="top"/>
    </xf>
    <xf numFmtId="44" fontId="35" fillId="26" borderId="7" xfId="81" applyFont="1" applyFill="1" applyBorder="1" applyAlignment="1">
      <alignment vertical="top"/>
    </xf>
    <xf numFmtId="44" fontId="35" fillId="0" borderId="11" xfId="81" applyFont="1" applyFill="1" applyBorder="1" applyAlignment="1">
      <alignment horizontal="center" vertical="center"/>
    </xf>
    <xf numFmtId="0" fontId="36" fillId="28" borderId="7" xfId="38" applyFont="1" applyFill="1" applyAlignment="1">
      <alignment horizontal="center" vertical="top" wrapText="1"/>
    </xf>
    <xf numFmtId="0" fontId="3" fillId="0" borderId="0" xfId="164"/>
    <xf numFmtId="2" fontId="35" fillId="0" borderId="17" xfId="0" applyNumberFormat="1" applyFont="1" applyBorder="1" applyAlignment="1">
      <alignment horizontal="center" vertical="center"/>
    </xf>
    <xf numFmtId="14" fontId="35" fillId="0" borderId="0" xfId="0" applyNumberFormat="1" applyFont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 wrapText="1"/>
    </xf>
    <xf numFmtId="2" fontId="41" fillId="24" borderId="23" xfId="6" applyNumberFormat="1" applyFont="1" applyFill="1" applyBorder="1" applyAlignment="1" applyProtection="1">
      <alignment horizontal="center" vertical="center" wrapText="1"/>
    </xf>
    <xf numFmtId="0" fontId="42" fillId="25" borderId="12" xfId="1" applyFont="1" applyFill="1" applyBorder="1" applyAlignment="1">
      <alignment horizontal="center" vertical="center"/>
    </xf>
    <xf numFmtId="166" fontId="40" fillId="0" borderId="11" xfId="38" applyNumberFormat="1" applyFont="1" applyFill="1" applyBorder="1" applyAlignment="1">
      <alignment horizontal="center" vertical="center"/>
    </xf>
    <xf numFmtId="41" fontId="35" fillId="0" borderId="7" xfId="38" applyNumberFormat="1" applyFont="1" applyFill="1" applyAlignment="1">
      <alignment horizontal="center" vertical="center"/>
    </xf>
    <xf numFmtId="2" fontId="35" fillId="0" borderId="0" xfId="0" applyNumberFormat="1" applyFont="1" applyAlignment="1">
      <alignment horizontal="center" vertical="center" wrapText="1"/>
    </xf>
    <xf numFmtId="14" fontId="35" fillId="0" borderId="0" xfId="0" applyNumberFormat="1" applyFont="1" applyAlignment="1">
      <alignment horizontal="left" vertical="center"/>
    </xf>
    <xf numFmtId="0" fontId="2" fillId="0" borderId="0" xfId="165" applyAlignment="1">
      <alignment horizontal="center"/>
    </xf>
    <xf numFmtId="0" fontId="35" fillId="0" borderId="7" xfId="38" applyFont="1" applyFill="1" applyAlignment="1">
      <alignment horizontal="center" vertical="top" wrapText="1"/>
    </xf>
    <xf numFmtId="0" fontId="35" fillId="0" borderId="0" xfId="0" applyFont="1" applyAlignment="1">
      <alignment horizontal="center" vertical="center" wrapText="1"/>
    </xf>
    <xf numFmtId="164" fontId="39" fillId="0" borderId="9" xfId="41" applyNumberFormat="1" applyFont="1" applyFill="1" applyAlignment="1" applyProtection="1">
      <alignment horizontal="center" vertical="center"/>
    </xf>
    <xf numFmtId="165" fontId="39" fillId="27" borderId="9" xfId="41" applyNumberFormat="1" applyFont="1" applyFill="1" applyAlignment="1">
      <alignment horizontal="left" vertical="top"/>
    </xf>
    <xf numFmtId="0" fontId="38" fillId="0" borderId="10" xfId="0" applyFont="1" applyBorder="1" applyAlignment="1">
      <alignment vertical="top"/>
    </xf>
    <xf numFmtId="168" fontId="39" fillId="27" borderId="9" xfId="41" applyNumberFormat="1" applyFont="1" applyFill="1" applyAlignment="1" applyProtection="1">
      <alignment horizontal="center" vertical="top"/>
    </xf>
    <xf numFmtId="170" fontId="35" fillId="26" borderId="11" xfId="38" applyNumberFormat="1" applyFont="1" applyFill="1" applyBorder="1" applyAlignment="1">
      <alignment horizontal="center" vertical="top"/>
    </xf>
    <xf numFmtId="0" fontId="36" fillId="0" borderId="7" xfId="38" applyFont="1" applyFill="1" applyAlignment="1">
      <alignment horizontal="justify" vertical="top" wrapText="1"/>
    </xf>
    <xf numFmtId="44" fontId="35" fillId="26" borderId="11" xfId="81" applyFont="1" applyFill="1" applyBorder="1" applyAlignment="1">
      <alignment horizontal="center" vertical="center"/>
    </xf>
    <xf numFmtId="0" fontId="40" fillId="0" borderId="0" xfId="165" applyFont="1"/>
    <xf numFmtId="168" fontId="35" fillId="0" borderId="11" xfId="38" applyNumberFormat="1" applyFont="1" applyFill="1" applyBorder="1" applyAlignment="1">
      <alignment horizontal="center" vertical="center"/>
    </xf>
    <xf numFmtId="0" fontId="35" fillId="0" borderId="0" xfId="0" applyFont="1" applyAlignment="1">
      <alignment horizontal="left" vertical="top" wrapText="1"/>
    </xf>
    <xf numFmtId="2" fontId="44" fillId="0" borderId="0" xfId="0" applyNumberFormat="1" applyFont="1" applyAlignment="1">
      <alignment vertical="top" wrapText="1"/>
    </xf>
    <xf numFmtId="0" fontId="15" fillId="0" borderId="0" xfId="0" applyFont="1" applyAlignment="1">
      <alignment wrapText="1"/>
    </xf>
    <xf numFmtId="44" fontId="35" fillId="26" borderId="7" xfId="81" applyFont="1" applyFill="1" applyBorder="1" applyAlignment="1">
      <alignment vertical="center"/>
    </xf>
    <xf numFmtId="0" fontId="40" fillId="0" borderId="0" xfId="165" applyFont="1" applyAlignment="1">
      <alignment wrapText="1"/>
    </xf>
    <xf numFmtId="44" fontId="35" fillId="26" borderId="0" xfId="81" applyFont="1" applyFill="1" applyBorder="1" applyAlignment="1">
      <alignment horizontal="center" vertical="center"/>
    </xf>
    <xf numFmtId="0" fontId="46" fillId="29" borderId="7" xfId="38" applyFont="1" applyFill="1" applyAlignment="1">
      <alignment horizontal="center" vertical="top" wrapText="1"/>
    </xf>
    <xf numFmtId="0" fontId="48" fillId="0" borderId="0" xfId="164" applyFont="1"/>
    <xf numFmtId="0" fontId="46" fillId="30" borderId="7" xfId="38" applyFont="1" applyFill="1" applyAlignment="1">
      <alignment horizontal="center" vertical="top" wrapText="1"/>
    </xf>
    <xf numFmtId="0" fontId="35" fillId="0" borderId="7" xfId="38" applyFont="1" applyFill="1" applyAlignment="1">
      <alignment horizontal="left" vertical="top" wrapText="1"/>
    </xf>
    <xf numFmtId="0" fontId="36" fillId="27" borderId="7" xfId="38" applyFont="1" applyFill="1" applyAlignment="1">
      <alignment horizontal="center" vertical="top" wrapText="1"/>
    </xf>
    <xf numFmtId="170" fontId="35" fillId="26" borderId="0" xfId="38" applyNumberFormat="1" applyFont="1" applyFill="1" applyBorder="1" applyAlignment="1">
      <alignment horizontal="center" vertical="top"/>
    </xf>
    <xf numFmtId="0" fontId="49" fillId="0" borderId="7" xfId="38" applyFont="1" applyFill="1" applyAlignment="1">
      <alignment horizontal="justify" vertical="top" wrapText="1"/>
    </xf>
    <xf numFmtId="0" fontId="45" fillId="0" borderId="0" xfId="165" applyFont="1" applyAlignment="1">
      <alignment wrapText="1"/>
    </xf>
  </cellXfs>
  <cellStyles count="2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46"/>
    <cellStyle name="Comma 2 2" xfId="48"/>
    <cellStyle name="Currency" xfId="57" builtinId="4"/>
    <cellStyle name="Currency 2" xfId="50"/>
    <cellStyle name="Currency 3" xfId="81"/>
    <cellStyle name="Currency 4" xfId="84"/>
    <cellStyle name="Currency 5" xfId="68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Input 2" xfId="90"/>
    <cellStyle name="Input 3" xfId="97"/>
    <cellStyle name="Linked Cell" xfId="35" builtinId="24" customBuiltin="1"/>
    <cellStyle name="Neutral" xfId="36" builtinId="28" customBuiltin="1"/>
    <cellStyle name="Normal" xfId="0" builtinId="0"/>
    <cellStyle name="Normal 10" xfId="75"/>
    <cellStyle name="Normal 10 2" xfId="158"/>
    <cellStyle name="Normal 10 2 2" xfId="241"/>
    <cellStyle name="Normal 10 3" xfId="139"/>
    <cellStyle name="Normal 10 3 2" xfId="222"/>
    <cellStyle name="Normal 10 4" xfId="120"/>
    <cellStyle name="Normal 10 4 2" xfId="203"/>
    <cellStyle name="Normal 10 5" xfId="183"/>
    <cellStyle name="Normal 11" xfId="101"/>
    <cellStyle name="Normal 11 2" xfId="159"/>
    <cellStyle name="Normal 11 2 2" xfId="242"/>
    <cellStyle name="Normal 11 3" xfId="140"/>
    <cellStyle name="Normal 11 3 2" xfId="223"/>
    <cellStyle name="Normal 11 4" xfId="121"/>
    <cellStyle name="Normal 11 4 2" xfId="204"/>
    <cellStyle name="Normal 11 5" xfId="184"/>
    <cellStyle name="Normal 12" xfId="102"/>
    <cellStyle name="Normal 12 2" xfId="185"/>
    <cellStyle name="Normal 13" xfId="160"/>
    <cellStyle name="Normal 13 2" xfId="243"/>
    <cellStyle name="Normal 14" xfId="161"/>
    <cellStyle name="Normal 14 2" xfId="244"/>
    <cellStyle name="Normal 15" xfId="162"/>
    <cellStyle name="Normal 15 2" xfId="245"/>
    <cellStyle name="Normal 16" xfId="163"/>
    <cellStyle name="Normal 16 2" xfId="246"/>
    <cellStyle name="Normal 17" xfId="164"/>
    <cellStyle name="Normal 17 2" xfId="247"/>
    <cellStyle name="Normal 18" xfId="165"/>
    <cellStyle name="Normal 18 2" xfId="248"/>
    <cellStyle name="Normal 2" xfId="44"/>
    <cellStyle name="Normal 2 2" xfId="47"/>
    <cellStyle name="Normal 2 3" xfId="45"/>
    <cellStyle name="Normal 2 3 2" xfId="52"/>
    <cellStyle name="Normal 3" xfId="37"/>
    <cellStyle name="Normal 4" xfId="43"/>
    <cellStyle name="Normal 4 2" xfId="53"/>
    <cellStyle name="Normal 4 2 2" xfId="56"/>
    <cellStyle name="Normal 4 2 2 2" xfId="65"/>
    <cellStyle name="Normal 4 2 2 2 2" xfId="154"/>
    <cellStyle name="Normal 4 2 2 2 2 2" xfId="237"/>
    <cellStyle name="Normal 4 2 2 2 3" xfId="135"/>
    <cellStyle name="Normal 4 2 2 2 3 2" xfId="218"/>
    <cellStyle name="Normal 4 2 2 2 4" xfId="116"/>
    <cellStyle name="Normal 4 2 2 2 4 2" xfId="199"/>
    <cellStyle name="Normal 4 2 2 2 5" xfId="179"/>
    <cellStyle name="Normal 4 2 2 3" xfId="146"/>
    <cellStyle name="Normal 4 2 2 3 2" xfId="229"/>
    <cellStyle name="Normal 4 2 2 4" xfId="127"/>
    <cellStyle name="Normal 4 2 2 4 2" xfId="210"/>
    <cellStyle name="Normal 4 2 2 5" xfId="108"/>
    <cellStyle name="Normal 4 2 2 5 2" xfId="191"/>
    <cellStyle name="Normal 4 2 2 6" xfId="171"/>
    <cellStyle name="Normal 4 2 3" xfId="61"/>
    <cellStyle name="Normal 4 2 3 2" xfId="150"/>
    <cellStyle name="Normal 4 2 3 2 2" xfId="233"/>
    <cellStyle name="Normal 4 2 3 3" xfId="131"/>
    <cellStyle name="Normal 4 2 3 3 2" xfId="214"/>
    <cellStyle name="Normal 4 2 3 4" xfId="112"/>
    <cellStyle name="Normal 4 2 3 4 2" xfId="195"/>
    <cellStyle name="Normal 4 2 3 5" xfId="175"/>
    <cellStyle name="Normal 4 2 4" xfId="143"/>
    <cellStyle name="Normal 4 2 4 2" xfId="226"/>
    <cellStyle name="Normal 4 2 5" xfId="124"/>
    <cellStyle name="Normal 4 2 5 2" xfId="207"/>
    <cellStyle name="Normal 4 2 6" xfId="105"/>
    <cellStyle name="Normal 4 2 6 2" xfId="188"/>
    <cellStyle name="Normal 4 2 7" xfId="168"/>
    <cellStyle name="Normal 4 3" xfId="51"/>
    <cellStyle name="Normal 4 3 2" xfId="55"/>
    <cellStyle name="Normal 4 3 2 2" xfId="64"/>
    <cellStyle name="Normal 4 3 2 2 2" xfId="153"/>
    <cellStyle name="Normal 4 3 2 2 2 2" xfId="236"/>
    <cellStyle name="Normal 4 3 2 2 3" xfId="134"/>
    <cellStyle name="Normal 4 3 2 2 3 2" xfId="217"/>
    <cellStyle name="Normal 4 3 2 2 4" xfId="115"/>
    <cellStyle name="Normal 4 3 2 2 4 2" xfId="198"/>
    <cellStyle name="Normal 4 3 2 2 5" xfId="178"/>
    <cellStyle name="Normal 4 3 2 3" xfId="145"/>
    <cellStyle name="Normal 4 3 2 3 2" xfId="228"/>
    <cellStyle name="Normal 4 3 2 4" xfId="126"/>
    <cellStyle name="Normal 4 3 2 4 2" xfId="209"/>
    <cellStyle name="Normal 4 3 2 5" xfId="107"/>
    <cellStyle name="Normal 4 3 2 5 2" xfId="190"/>
    <cellStyle name="Normal 4 3 2 6" xfId="170"/>
    <cellStyle name="Normal 4 3 3" xfId="60"/>
    <cellStyle name="Normal 4 3 3 2" xfId="149"/>
    <cellStyle name="Normal 4 3 3 2 2" xfId="232"/>
    <cellStyle name="Normal 4 3 3 3" xfId="130"/>
    <cellStyle name="Normal 4 3 3 3 2" xfId="213"/>
    <cellStyle name="Normal 4 3 3 4" xfId="111"/>
    <cellStyle name="Normal 4 3 3 4 2" xfId="194"/>
    <cellStyle name="Normal 4 3 3 5" xfId="174"/>
    <cellStyle name="Normal 4 3 4" xfId="142"/>
    <cellStyle name="Normal 4 3 4 2" xfId="225"/>
    <cellStyle name="Normal 4 3 5" xfId="123"/>
    <cellStyle name="Normal 4 3 5 2" xfId="206"/>
    <cellStyle name="Normal 4 3 6" xfId="104"/>
    <cellStyle name="Normal 4 3 6 2" xfId="187"/>
    <cellStyle name="Normal 4 3 7" xfId="167"/>
    <cellStyle name="Normal 4 4" xfId="54"/>
    <cellStyle name="Normal 4 4 2" xfId="63"/>
    <cellStyle name="Normal 4 4 2 2" xfId="152"/>
    <cellStyle name="Normal 4 4 2 2 2" xfId="235"/>
    <cellStyle name="Normal 4 4 2 3" xfId="133"/>
    <cellStyle name="Normal 4 4 2 3 2" xfId="216"/>
    <cellStyle name="Normal 4 4 2 4" xfId="114"/>
    <cellStyle name="Normal 4 4 2 4 2" xfId="197"/>
    <cellStyle name="Normal 4 4 2 5" xfId="177"/>
    <cellStyle name="Normal 4 4 3" xfId="144"/>
    <cellStyle name="Normal 4 4 3 2" xfId="227"/>
    <cellStyle name="Normal 4 4 4" xfId="125"/>
    <cellStyle name="Normal 4 4 4 2" xfId="208"/>
    <cellStyle name="Normal 4 4 5" xfId="106"/>
    <cellStyle name="Normal 4 4 5 2" xfId="189"/>
    <cellStyle name="Normal 4 4 6" xfId="169"/>
    <cellStyle name="Normal 4 5" xfId="59"/>
    <cellStyle name="Normal 4 5 2" xfId="148"/>
    <cellStyle name="Normal 4 5 2 2" xfId="231"/>
    <cellStyle name="Normal 4 5 3" xfId="129"/>
    <cellStyle name="Normal 4 5 3 2" xfId="212"/>
    <cellStyle name="Normal 4 5 4" xfId="110"/>
    <cellStyle name="Normal 4 5 4 2" xfId="193"/>
    <cellStyle name="Normal 4 5 5" xfId="173"/>
    <cellStyle name="Normal 4 6" xfId="141"/>
    <cellStyle name="Normal 4 6 2" xfId="224"/>
    <cellStyle name="Normal 4 7" xfId="122"/>
    <cellStyle name="Normal 4 7 2" xfId="205"/>
    <cellStyle name="Normal 4 8" xfId="103"/>
    <cellStyle name="Normal 4 8 2" xfId="186"/>
    <cellStyle name="Normal 4 9" xfId="166"/>
    <cellStyle name="Normal 5" xfId="49"/>
    <cellStyle name="Normal 6" xfId="58"/>
    <cellStyle name="Normal 6 2" xfId="147"/>
    <cellStyle name="Normal 6 2 2" xfId="230"/>
    <cellStyle name="Normal 6 3" xfId="128"/>
    <cellStyle name="Normal 6 3 2" xfId="211"/>
    <cellStyle name="Normal 6 4" xfId="109"/>
    <cellStyle name="Normal 6 4 2" xfId="192"/>
    <cellStyle name="Normal 6 5" xfId="172"/>
    <cellStyle name="Normal 7" xfId="62"/>
    <cellStyle name="Normal 7 2" xfId="66"/>
    <cellStyle name="Normal 7 2 2" xfId="155"/>
    <cellStyle name="Normal 7 2 2 2" xfId="238"/>
    <cellStyle name="Normal 7 2 3" xfId="136"/>
    <cellStyle name="Normal 7 2 3 2" xfId="219"/>
    <cellStyle name="Normal 7 2 4" xfId="117"/>
    <cellStyle name="Normal 7 2 4 2" xfId="200"/>
    <cellStyle name="Normal 7 2 5" xfId="180"/>
    <cellStyle name="Normal 7 3" xfId="151"/>
    <cellStyle name="Normal 7 3 2" xfId="234"/>
    <cellStyle name="Normal 7 4" xfId="132"/>
    <cellStyle name="Normal 7 4 2" xfId="215"/>
    <cellStyle name="Normal 7 5" xfId="113"/>
    <cellStyle name="Normal 7 5 2" xfId="196"/>
    <cellStyle name="Normal 7 6" xfId="176"/>
    <cellStyle name="Normal 8" xfId="67"/>
    <cellStyle name="Normal 8 2" xfId="156"/>
    <cellStyle name="Normal 8 2 2" xfId="239"/>
    <cellStyle name="Normal 8 3" xfId="137"/>
    <cellStyle name="Normal 8 3 2" xfId="220"/>
    <cellStyle name="Normal 8 4" xfId="118"/>
    <cellStyle name="Normal 8 4 2" xfId="201"/>
    <cellStyle name="Normal 8 5" xfId="181"/>
    <cellStyle name="Normal 9" xfId="71"/>
    <cellStyle name="Normal 9 2" xfId="157"/>
    <cellStyle name="Normal 9 2 2" xfId="240"/>
    <cellStyle name="Normal 9 3" xfId="138"/>
    <cellStyle name="Normal 9 3 2" xfId="221"/>
    <cellStyle name="Normal 9 4" xfId="119"/>
    <cellStyle name="Normal 9 4 2" xfId="202"/>
    <cellStyle name="Normal 9 5" xfId="182"/>
    <cellStyle name="Note" xfId="38" builtinId="10" customBuiltin="1"/>
    <cellStyle name="Note 10 2" xfId="77"/>
    <cellStyle name="Note 10 2 10 2 2 4 2 2 2 2 2 2 2 2 2 2" xfId="98"/>
    <cellStyle name="Note 10 2 10 2 2 4 2 2 2 2 2 2 2 2 2 2 2 2 2 2 2 3 2" xfId="100"/>
    <cellStyle name="Note 10 2 11 3 3" xfId="96"/>
    <cellStyle name="Note 10 2 2" xfId="88"/>
    <cellStyle name="Note 17 2" xfId="78"/>
    <cellStyle name="Note 2" xfId="70"/>
    <cellStyle name="Note 2 134" xfId="99"/>
    <cellStyle name="Note 2 2" xfId="87"/>
    <cellStyle name="Note 2 24" xfId="76"/>
    <cellStyle name="Note 2 3" xfId="94"/>
    <cellStyle name="Note 2 6 2 2" xfId="80"/>
    <cellStyle name="Note 24" xfId="74"/>
    <cellStyle name="Note 25" xfId="73"/>
    <cellStyle name="Note 28 2" xfId="72"/>
    <cellStyle name="Note 3" xfId="86"/>
    <cellStyle name="Note 33" xfId="79"/>
    <cellStyle name="Note 4" xfId="93"/>
    <cellStyle name="Output" xfId="39" builtinId="21" customBuiltin="1"/>
    <cellStyle name="Output 2" xfId="83"/>
    <cellStyle name="Output 2 2" xfId="91"/>
    <cellStyle name="Output 2 2 2" xfId="95"/>
    <cellStyle name="Output 3" xfId="89"/>
    <cellStyle name="Percent 2" xfId="82"/>
    <cellStyle name="Percent 3" xfId="85"/>
    <cellStyle name="Percent 4" xfId="69"/>
    <cellStyle name="Title" xfId="40" builtinId="15" customBuiltin="1"/>
    <cellStyle name="Total" xfId="41" builtinId="25" customBuiltin="1"/>
    <cellStyle name="Total 2" xfId="92"/>
    <cellStyle name="Warning Text" xfId="42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9"/>
  <sheetViews>
    <sheetView view="pageBreakPreview" zoomScale="85" zoomScaleNormal="85" zoomScaleSheetLayoutView="85" workbookViewId="0">
      <selection activeCell="D1" sqref="D1"/>
    </sheetView>
  </sheetViews>
  <sheetFormatPr defaultColWidth="8.84375" defaultRowHeight="15.5" x14ac:dyDescent="0.35"/>
  <cols>
    <col min="1" max="1" width="6.69140625" style="1" customWidth="1"/>
    <col min="2" max="2" width="7.69140625" style="1" customWidth="1"/>
    <col min="3" max="3" width="35.69140625" style="7" customWidth="1"/>
    <col min="4" max="4" width="11.69140625" style="6" customWidth="1"/>
    <col min="5" max="5" width="5.69140625" style="6" customWidth="1"/>
    <col min="6" max="6" width="10.69140625" style="6" customWidth="1"/>
    <col min="7" max="7" width="6.69140625" style="1" customWidth="1"/>
    <col min="8" max="12" width="7.69140625" style="1" customWidth="1"/>
    <col min="13" max="15" width="14.69140625" style="1" customWidth="1"/>
    <col min="16" max="16384" width="8.84375" style="2"/>
  </cols>
  <sheetData>
    <row r="1" spans="1:59" x14ac:dyDescent="0.35">
      <c r="A1" s="12"/>
      <c r="B1" s="13"/>
      <c r="C1" s="14" t="s">
        <v>81</v>
      </c>
      <c r="D1" s="55" t="str">
        <f>'BASE BID'!D1</f>
        <v>Division (22 &amp; 23)</v>
      </c>
      <c r="E1" s="25"/>
      <c r="F1" s="13"/>
      <c r="G1" s="14"/>
      <c r="H1" s="14"/>
      <c r="I1" s="14"/>
      <c r="J1" s="14"/>
      <c r="K1" s="14"/>
      <c r="L1" s="14"/>
      <c r="M1" s="14"/>
      <c r="N1" s="61"/>
      <c r="O1" s="15"/>
      <c r="P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ht="15.65" customHeight="1" x14ac:dyDescent="0.35">
      <c r="A2" s="8"/>
      <c r="C2" s="17" t="s">
        <v>109</v>
      </c>
      <c r="D2" s="111" t="str">
        <f>'BASE BID'!D2</f>
        <v>Hallo-Nelson At granite Pointe- Townhomes Left Stage 1</v>
      </c>
      <c r="E2" s="78"/>
      <c r="F2" s="78"/>
      <c r="G2" s="78"/>
      <c r="H2" s="17"/>
      <c r="I2" s="17"/>
      <c r="J2" s="17"/>
      <c r="K2" s="17"/>
      <c r="L2" s="17"/>
      <c r="M2" s="17"/>
      <c r="N2" s="42"/>
      <c r="O2" s="16"/>
      <c r="P2" s="1"/>
      <c r="Q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spans="1:59" x14ac:dyDescent="0.35">
      <c r="A3" s="8"/>
      <c r="C3" s="17" t="s">
        <v>20</v>
      </c>
      <c r="D3" s="111" t="str">
        <f>'BASE BID'!D3</f>
        <v>123 Richards Street West nelson, Bc V1l 6E3</v>
      </c>
      <c r="E3" s="26"/>
      <c r="F3" s="1"/>
      <c r="G3" s="17"/>
      <c r="H3" s="17"/>
      <c r="I3" s="17"/>
      <c r="J3" s="17"/>
      <c r="K3" s="17"/>
      <c r="L3" s="17"/>
      <c r="M3" s="17"/>
      <c r="N3" s="62"/>
      <c r="O3" s="16"/>
      <c r="P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spans="1:59" x14ac:dyDescent="0.35">
      <c r="A4" s="8"/>
      <c r="C4" s="17" t="s">
        <v>21</v>
      </c>
      <c r="D4" s="104">
        <f>'BASE BID'!D4</f>
        <v>45730</v>
      </c>
      <c r="E4" s="26"/>
      <c r="F4" s="1"/>
      <c r="G4" s="17"/>
      <c r="H4" s="17"/>
      <c r="I4" s="17"/>
      <c r="J4" s="17"/>
      <c r="K4" s="17"/>
      <c r="L4" s="17"/>
      <c r="M4" s="17"/>
      <c r="N4" s="62"/>
      <c r="O4" s="16"/>
      <c r="P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35">
      <c r="A5" s="8"/>
      <c r="C5" s="17" t="s">
        <v>89</v>
      </c>
      <c r="D5" s="78" t="str">
        <f>'BASE BID'!D5</f>
        <v>Public</v>
      </c>
      <c r="E5" s="26"/>
      <c r="F5" s="1"/>
      <c r="G5" s="17"/>
      <c r="H5" s="17"/>
      <c r="I5" s="17"/>
      <c r="J5" s="17"/>
      <c r="K5" s="17"/>
      <c r="L5" s="17"/>
      <c r="M5" s="17"/>
      <c r="N5" s="62"/>
      <c r="O5" s="16"/>
      <c r="P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spans="1:59" x14ac:dyDescent="0.35">
      <c r="A6" s="8"/>
      <c r="C6" s="17" t="s">
        <v>70</v>
      </c>
      <c r="D6" s="79">
        <f>'BASE BID'!D6</f>
        <v>0</v>
      </c>
      <c r="E6" s="26"/>
      <c r="F6" s="1"/>
      <c r="G6" s="17"/>
      <c r="H6" s="17"/>
      <c r="I6" s="17"/>
      <c r="J6" s="17"/>
      <c r="K6" s="17"/>
      <c r="L6" s="17"/>
      <c r="M6" s="17"/>
      <c r="N6" s="62"/>
      <c r="O6" s="16"/>
      <c r="P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59" x14ac:dyDescent="0.35">
      <c r="A7" s="23"/>
      <c r="B7" s="21"/>
      <c r="C7" s="24"/>
      <c r="D7" s="20"/>
      <c r="E7" s="28"/>
      <c r="F7" s="21"/>
      <c r="G7" s="27"/>
      <c r="H7" s="27"/>
      <c r="I7" s="27"/>
      <c r="J7" s="27"/>
      <c r="K7" s="27"/>
      <c r="L7" s="27"/>
      <c r="M7" s="27"/>
      <c r="N7" s="54"/>
      <c r="O7" s="22"/>
      <c r="P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</row>
    <row r="8" spans="1:59" s="3" customFormat="1" ht="31" x14ac:dyDescent="0.35">
      <c r="A8" s="29" t="s">
        <v>1</v>
      </c>
      <c r="B8" s="49" t="s">
        <v>69</v>
      </c>
      <c r="C8" s="30" t="s">
        <v>0</v>
      </c>
      <c r="D8" s="30"/>
      <c r="E8" s="30"/>
      <c r="F8" s="30"/>
      <c r="G8" s="31"/>
      <c r="H8" s="31"/>
      <c r="I8" s="31"/>
      <c r="J8" s="31"/>
      <c r="K8" s="31"/>
      <c r="L8" s="32"/>
      <c r="M8" s="30" t="s">
        <v>77</v>
      </c>
      <c r="N8" s="30" t="s">
        <v>79</v>
      </c>
      <c r="O8" s="33" t="s">
        <v>10</v>
      </c>
    </row>
    <row r="9" spans="1:59" s="4" customFormat="1" x14ac:dyDescent="0.35">
      <c r="A9" s="48"/>
      <c r="B9" s="52">
        <f>'BASE BID'!B9</f>
        <v>1</v>
      </c>
      <c r="C9" s="53" t="s">
        <v>14</v>
      </c>
      <c r="D9" s="34"/>
      <c r="E9" s="34"/>
      <c r="F9" s="34"/>
      <c r="G9" s="34"/>
      <c r="H9" s="34"/>
      <c r="I9" s="34"/>
      <c r="J9" s="34"/>
      <c r="K9" s="34"/>
      <c r="L9" s="34"/>
      <c r="M9" s="92">
        <v>0</v>
      </c>
      <c r="N9" s="92">
        <v>0</v>
      </c>
      <c r="O9" s="92">
        <f>SUM('BASE BID'!O9)</f>
        <v>7350</v>
      </c>
    </row>
    <row r="10" spans="1:59" s="4" customFormat="1" x14ac:dyDescent="0.35">
      <c r="A10" s="48" t="str">
        <f>IF(G10&lt;&gt;"",1+MAX(#REF!),"")</f>
        <v/>
      </c>
      <c r="B10" s="52" t="str">
        <f>'BASE BID'!B19</f>
        <v>22 00</v>
      </c>
      <c r="C10" s="53" t="str">
        <f>'BASE BID'!C19</f>
        <v>PLUMBING</v>
      </c>
      <c r="D10" s="34"/>
      <c r="E10" s="34"/>
      <c r="F10" s="34"/>
      <c r="G10" s="34"/>
      <c r="H10" s="34"/>
      <c r="I10" s="34"/>
      <c r="J10" s="34"/>
      <c r="K10" s="34"/>
      <c r="L10" s="34"/>
      <c r="M10" s="92">
        <f>SUM('BASE BID'!K20:K301)</f>
        <v>0</v>
      </c>
      <c r="N10" s="92">
        <f>SUM('BASE BID'!M20:M301)</f>
        <v>0</v>
      </c>
      <c r="O10" s="92">
        <f>M10+N10</f>
        <v>0</v>
      </c>
    </row>
    <row r="11" spans="1:59" s="4" customFormat="1" x14ac:dyDescent="0.35">
      <c r="A11" s="48" t="str">
        <f>IF(G11&lt;&gt;"",1+MAX(#REF!),"")</f>
        <v/>
      </c>
      <c r="B11" s="52" t="str">
        <f>'BASE BID'!B302</f>
        <v>23 00</v>
      </c>
      <c r="C11" s="53" t="str">
        <f>'BASE BID'!C302</f>
        <v>HVAC</v>
      </c>
      <c r="D11" s="34"/>
      <c r="E11" s="34"/>
      <c r="F11" s="34"/>
      <c r="G11" s="34"/>
      <c r="H11" s="34"/>
      <c r="I11" s="34"/>
      <c r="J11" s="34"/>
      <c r="K11" s="34"/>
      <c r="L11" s="34"/>
      <c r="M11" s="92">
        <f>SUM('BASE BID'!K302:K483)</f>
        <v>0</v>
      </c>
      <c r="N11" s="92">
        <f>SUM('BASE BID'!M302:M483)</f>
        <v>0</v>
      </c>
      <c r="O11" s="92">
        <f>M11+N11</f>
        <v>0</v>
      </c>
    </row>
    <row r="12" spans="1:59" s="4" customFormat="1" ht="16" thickBot="1" x14ac:dyDescent="0.4">
      <c r="A12" s="63" t="s">
        <v>3</v>
      </c>
      <c r="B12" s="63"/>
      <c r="C12" s="64"/>
      <c r="D12" s="65"/>
      <c r="E12" s="65"/>
      <c r="F12" s="66"/>
      <c r="G12" s="65"/>
      <c r="H12" s="65"/>
      <c r="I12" s="65"/>
      <c r="J12" s="65"/>
      <c r="K12" s="65"/>
      <c r="L12" s="65"/>
      <c r="M12" s="67">
        <f>SUM(M9:M11)</f>
        <v>0</v>
      </c>
      <c r="N12" s="67">
        <f>SUM(N9:N11)</f>
        <v>0</v>
      </c>
      <c r="O12" s="67">
        <f>SUM(O9:O11)</f>
        <v>7350</v>
      </c>
    </row>
    <row r="13" spans="1:59" s="4" customFormat="1" ht="16.5" thickTop="1" thickBot="1" x14ac:dyDescent="0.4">
      <c r="A13" s="91" t="s">
        <v>97</v>
      </c>
      <c r="B13" s="63"/>
      <c r="C13" s="64"/>
      <c r="D13" s="88">
        <v>8.2500000000000004E-2</v>
      </c>
      <c r="E13" s="65"/>
      <c r="F13" s="66"/>
      <c r="G13" s="65"/>
      <c r="H13" s="65"/>
      <c r="I13" s="65"/>
      <c r="J13" s="65"/>
      <c r="K13" s="65"/>
      <c r="L13" s="65"/>
      <c r="M13" s="67">
        <v>0</v>
      </c>
      <c r="N13" s="69">
        <f>D13*N12</f>
        <v>0</v>
      </c>
      <c r="O13" s="93">
        <f>M13+N13</f>
        <v>0</v>
      </c>
    </row>
    <row r="14" spans="1:59" s="4" customFormat="1" ht="16.5" thickTop="1" thickBot="1" x14ac:dyDescent="0.4">
      <c r="A14" s="91" t="s">
        <v>98</v>
      </c>
      <c r="B14" s="63"/>
      <c r="C14" s="64"/>
      <c r="D14" s="68">
        <v>0.15</v>
      </c>
      <c r="E14" s="65"/>
      <c r="F14" s="66"/>
      <c r="G14" s="65"/>
      <c r="H14" s="65"/>
      <c r="I14" s="65"/>
      <c r="J14" s="65"/>
      <c r="K14" s="65"/>
      <c r="L14" s="65"/>
      <c r="M14" s="67">
        <v>0</v>
      </c>
      <c r="N14" s="69">
        <f>D14*N12</f>
        <v>0</v>
      </c>
      <c r="O14" s="93">
        <f>M14+N14</f>
        <v>0</v>
      </c>
    </row>
    <row r="15" spans="1:59" s="4" customFormat="1" ht="16.5" thickTop="1" thickBot="1" x14ac:dyDescent="0.4">
      <c r="A15" s="91" t="s">
        <v>99</v>
      </c>
      <c r="B15" s="63"/>
      <c r="C15" s="64"/>
      <c r="D15" s="68">
        <v>0.15</v>
      </c>
      <c r="E15" s="65"/>
      <c r="F15" s="66"/>
      <c r="G15" s="65"/>
      <c r="H15" s="65"/>
      <c r="I15" s="65"/>
      <c r="J15" s="65"/>
      <c r="K15" s="65"/>
      <c r="L15" s="65"/>
      <c r="M15" s="67">
        <f>M12*D15</f>
        <v>0</v>
      </c>
      <c r="N15" s="69">
        <v>0</v>
      </c>
      <c r="O15" s="93">
        <f>M15+N15</f>
        <v>0</v>
      </c>
    </row>
    <row r="16" spans="1:59" s="4" customFormat="1" ht="16.5" thickTop="1" thickBot="1" x14ac:dyDescent="0.4">
      <c r="A16" s="91" t="s">
        <v>101</v>
      </c>
      <c r="B16" s="63"/>
      <c r="C16" s="64"/>
      <c r="D16" s="68">
        <v>0</v>
      </c>
      <c r="E16" s="65"/>
      <c r="F16" s="66"/>
      <c r="G16" s="65"/>
      <c r="H16" s="65"/>
      <c r="I16" s="65"/>
      <c r="J16" s="65"/>
      <c r="K16" s="65"/>
      <c r="L16" s="65"/>
      <c r="M16" s="67">
        <f>M12*D16</f>
        <v>0</v>
      </c>
      <c r="N16" s="69">
        <f>D16*N12</f>
        <v>0</v>
      </c>
      <c r="O16" s="93">
        <f>M16+N16</f>
        <v>0</v>
      </c>
    </row>
    <row r="17" spans="1:15" s="4" customFormat="1" ht="16.5" thickTop="1" thickBot="1" x14ac:dyDescent="0.4">
      <c r="A17" s="91" t="s">
        <v>88</v>
      </c>
      <c r="B17" s="63"/>
      <c r="C17" s="64"/>
      <c r="D17" s="80">
        <v>1.4999999999999999E-2</v>
      </c>
      <c r="E17" s="65"/>
      <c r="F17" s="66"/>
      <c r="G17" s="65"/>
      <c r="H17" s="65"/>
      <c r="I17" s="65"/>
      <c r="J17" s="65"/>
      <c r="K17" s="65"/>
      <c r="L17" s="65"/>
      <c r="M17" s="80"/>
      <c r="N17" s="69"/>
      <c r="O17" s="93">
        <f>D17*SUM(O12:O16)</f>
        <v>110.25</v>
      </c>
    </row>
    <row r="18" spans="1:15" s="4" customFormat="1" ht="16.5" thickTop="1" thickBot="1" x14ac:dyDescent="0.4">
      <c r="A18" s="63" t="s">
        <v>4</v>
      </c>
      <c r="B18" s="63"/>
      <c r="C18" s="64"/>
      <c r="D18" s="65"/>
      <c r="E18" s="65"/>
      <c r="F18" s="66"/>
      <c r="G18" s="65"/>
      <c r="H18" s="65"/>
      <c r="I18" s="65"/>
      <c r="J18" s="65"/>
      <c r="K18" s="65"/>
      <c r="L18" s="65"/>
      <c r="M18" s="64"/>
      <c r="N18" s="67"/>
      <c r="O18" s="67">
        <f>SUM(O12:O17)</f>
        <v>7460.25</v>
      </c>
    </row>
    <row r="19" spans="1:15" s="4" customFormat="1" ht="16" thickTop="1" x14ac:dyDescent="0.35">
      <c r="A19" s="56"/>
      <c r="B19" s="56"/>
      <c r="C19" s="57"/>
      <c r="D19" s="58"/>
      <c r="E19" s="58"/>
      <c r="F19" s="59"/>
      <c r="G19" s="58"/>
      <c r="H19" s="58"/>
      <c r="I19" s="58"/>
      <c r="J19" s="58"/>
      <c r="K19" s="58"/>
      <c r="L19" s="58"/>
      <c r="M19" s="57"/>
      <c r="N19" s="60"/>
      <c r="O19" s="60"/>
    </row>
    <row r="20" spans="1:15" x14ac:dyDescent="0.35">
      <c r="B20" s="9" t="s">
        <v>5</v>
      </c>
      <c r="G20" s="70"/>
      <c r="H20" s="70"/>
      <c r="I20" s="70"/>
      <c r="J20" s="70"/>
      <c r="K20" s="70"/>
      <c r="L20" s="70"/>
      <c r="M20" s="71" t="s">
        <v>6</v>
      </c>
      <c r="N20" s="2"/>
      <c r="O20" s="70"/>
    </row>
    <row r="21" spans="1:15" x14ac:dyDescent="0.35">
      <c r="A21" s="1">
        <v>1</v>
      </c>
      <c r="B21" s="10" t="s">
        <v>7</v>
      </c>
      <c r="G21" s="18"/>
      <c r="H21" s="18"/>
      <c r="I21" s="18"/>
      <c r="J21" s="18"/>
      <c r="K21" s="18"/>
      <c r="L21" s="18"/>
      <c r="M21" s="19" t="s">
        <v>12</v>
      </c>
      <c r="N21" s="2"/>
      <c r="O21" s="18"/>
    </row>
    <row r="22" spans="1:15" x14ac:dyDescent="0.35">
      <c r="A22" s="1">
        <v>2</v>
      </c>
      <c r="B22" s="10" t="s">
        <v>19</v>
      </c>
      <c r="C22" s="2"/>
      <c r="D22" s="5"/>
      <c r="E22" s="5"/>
      <c r="F22" s="2"/>
      <c r="G22" s="11"/>
      <c r="H22" s="11"/>
      <c r="I22" s="11"/>
      <c r="J22" s="11"/>
      <c r="K22" s="11"/>
      <c r="L22" s="11"/>
      <c r="M22" s="11" t="s">
        <v>8</v>
      </c>
      <c r="N22" s="2"/>
      <c r="O22" s="11"/>
    </row>
    <row r="23" spans="1:15" s="1" customFormat="1" x14ac:dyDescent="0.35">
      <c r="B23" s="2"/>
      <c r="D23" s="6"/>
      <c r="E23" s="6"/>
      <c r="F23" s="6"/>
      <c r="G23" s="11"/>
      <c r="H23" s="11"/>
      <c r="I23" s="11"/>
      <c r="J23" s="11"/>
      <c r="K23" s="11"/>
      <c r="L23" s="11"/>
      <c r="M23" s="10" t="s">
        <v>68</v>
      </c>
      <c r="O23" s="11"/>
    </row>
    <row r="24" spans="1:15" s="1" customFormat="1" x14ac:dyDescent="0.35">
      <c r="B24" s="9" t="s">
        <v>2</v>
      </c>
      <c r="D24" s="6"/>
      <c r="E24" s="6"/>
      <c r="F24" s="6"/>
      <c r="M24" s="19" t="s">
        <v>11</v>
      </c>
    </row>
    <row r="25" spans="1:15" s="1" customFormat="1" x14ac:dyDescent="0.35">
      <c r="A25" s="1">
        <v>1</v>
      </c>
      <c r="B25" s="19" t="s">
        <v>15</v>
      </c>
      <c r="D25" s="6"/>
      <c r="E25" s="6"/>
      <c r="F25" s="6"/>
      <c r="M25" s="7" t="s">
        <v>102</v>
      </c>
    </row>
    <row r="26" spans="1:15" x14ac:dyDescent="0.35">
      <c r="A26" s="1">
        <v>2</v>
      </c>
      <c r="B26" s="19" t="s">
        <v>18</v>
      </c>
      <c r="M26" s="11" t="s">
        <v>103</v>
      </c>
      <c r="N26" s="2"/>
    </row>
    <row r="27" spans="1:15" x14ac:dyDescent="0.35">
      <c r="A27" s="1">
        <v>3</v>
      </c>
      <c r="B27" s="19" t="s">
        <v>17</v>
      </c>
      <c r="M27" s="11" t="s">
        <v>104</v>
      </c>
      <c r="N27" s="2"/>
    </row>
    <row r="28" spans="1:15" x14ac:dyDescent="0.35">
      <c r="A28" s="1">
        <v>4</v>
      </c>
      <c r="B28" s="19" t="s">
        <v>16</v>
      </c>
      <c r="M28" s="11" t="s">
        <v>85</v>
      </c>
      <c r="N28" s="2"/>
    </row>
    <row r="29" spans="1:15" x14ac:dyDescent="0.35">
      <c r="B29" s="19"/>
      <c r="M29" s="11" t="s">
        <v>105</v>
      </c>
      <c r="N29" s="2"/>
    </row>
    <row r="30" spans="1:15" x14ac:dyDescent="0.35">
      <c r="B30" s="19"/>
      <c r="M30" s="11" t="s">
        <v>84</v>
      </c>
      <c r="N30" s="2"/>
    </row>
    <row r="31" spans="1:15" x14ac:dyDescent="0.35">
      <c r="B31" s="19"/>
      <c r="M31" s="11" t="s">
        <v>83</v>
      </c>
    </row>
    <row r="32" spans="1:15" x14ac:dyDescent="0.35">
      <c r="B32" s="19"/>
      <c r="M32" s="11" t="s">
        <v>82</v>
      </c>
    </row>
    <row r="33" spans="2:13" x14ac:dyDescent="0.35">
      <c r="B33" s="19"/>
      <c r="M33" s="19" t="s">
        <v>106</v>
      </c>
    </row>
    <row r="34" spans="2:13" x14ac:dyDescent="0.35">
      <c r="M34" s="2"/>
    </row>
    <row r="35" spans="2:13" x14ac:dyDescent="0.35">
      <c r="M35" s="2"/>
    </row>
    <row r="36" spans="2:13" hidden="1" x14ac:dyDescent="0.35">
      <c r="C36" t="s">
        <v>14</v>
      </c>
      <c r="D36" t="s">
        <v>13</v>
      </c>
    </row>
    <row r="37" spans="2:13" hidden="1" x14ac:dyDescent="0.35">
      <c r="C37" t="s">
        <v>23</v>
      </c>
      <c r="D37" t="s">
        <v>22</v>
      </c>
    </row>
    <row r="38" spans="2:13" hidden="1" x14ac:dyDescent="0.35">
      <c r="C38" t="s">
        <v>25</v>
      </c>
      <c r="D38" t="s">
        <v>24</v>
      </c>
    </row>
    <row r="39" spans="2:13" hidden="1" x14ac:dyDescent="0.35">
      <c r="C39" t="s">
        <v>27</v>
      </c>
      <c r="D39" t="s">
        <v>26</v>
      </c>
    </row>
    <row r="40" spans="2:13" hidden="1" x14ac:dyDescent="0.35">
      <c r="C40" t="s">
        <v>29</v>
      </c>
      <c r="D40" t="s">
        <v>28</v>
      </c>
    </row>
    <row r="41" spans="2:13" hidden="1" x14ac:dyDescent="0.35">
      <c r="C41" t="s">
        <v>31</v>
      </c>
      <c r="D41" t="s">
        <v>30</v>
      </c>
    </row>
    <row r="42" spans="2:13" hidden="1" x14ac:dyDescent="0.35">
      <c r="C42" t="s">
        <v>33</v>
      </c>
      <c r="D42" t="s">
        <v>32</v>
      </c>
    </row>
    <row r="43" spans="2:13" hidden="1" x14ac:dyDescent="0.35">
      <c r="C43" t="s">
        <v>35</v>
      </c>
      <c r="D43" t="s">
        <v>34</v>
      </c>
    </row>
    <row r="44" spans="2:13" hidden="1" x14ac:dyDescent="0.35">
      <c r="C44" t="s">
        <v>37</v>
      </c>
      <c r="D44" t="s">
        <v>36</v>
      </c>
    </row>
    <row r="45" spans="2:13" hidden="1" x14ac:dyDescent="0.35">
      <c r="C45" t="s">
        <v>39</v>
      </c>
      <c r="D45" t="s">
        <v>38</v>
      </c>
    </row>
    <row r="46" spans="2:13" hidden="1" x14ac:dyDescent="0.35">
      <c r="C46" t="s">
        <v>41</v>
      </c>
      <c r="D46" t="s">
        <v>40</v>
      </c>
    </row>
    <row r="47" spans="2:13" hidden="1" x14ac:dyDescent="0.35">
      <c r="C47" t="s">
        <v>43</v>
      </c>
      <c r="D47" t="s">
        <v>42</v>
      </c>
    </row>
    <row r="48" spans="2:13" hidden="1" x14ac:dyDescent="0.35">
      <c r="C48" t="s">
        <v>45</v>
      </c>
      <c r="D48" t="s">
        <v>44</v>
      </c>
    </row>
    <row r="49" spans="3:4" hidden="1" x14ac:dyDescent="0.35">
      <c r="C49" t="s">
        <v>47</v>
      </c>
      <c r="D49" t="s">
        <v>46</v>
      </c>
    </row>
    <row r="50" spans="3:4" hidden="1" x14ac:dyDescent="0.35">
      <c r="C50" t="s">
        <v>49</v>
      </c>
      <c r="D50" t="s">
        <v>48</v>
      </c>
    </row>
    <row r="51" spans="3:4" hidden="1" x14ac:dyDescent="0.35">
      <c r="C51" t="s">
        <v>51</v>
      </c>
      <c r="D51" t="s">
        <v>50</v>
      </c>
    </row>
    <row r="52" spans="3:4" hidden="1" x14ac:dyDescent="0.35">
      <c r="C52" t="s">
        <v>53</v>
      </c>
      <c r="D52" t="s">
        <v>52</v>
      </c>
    </row>
    <row r="53" spans="3:4" hidden="1" x14ac:dyDescent="0.35">
      <c r="C53" t="s">
        <v>55</v>
      </c>
      <c r="D53" t="s">
        <v>54</v>
      </c>
    </row>
    <row r="54" spans="3:4" hidden="1" x14ac:dyDescent="0.35">
      <c r="C54" t="s">
        <v>57</v>
      </c>
      <c r="D54" t="s">
        <v>56</v>
      </c>
    </row>
    <row r="55" spans="3:4" hidden="1" x14ac:dyDescent="0.35">
      <c r="C55" t="s">
        <v>59</v>
      </c>
      <c r="D55" t="s">
        <v>58</v>
      </c>
    </row>
    <row r="56" spans="3:4" hidden="1" x14ac:dyDescent="0.35">
      <c r="C56" t="s">
        <v>61</v>
      </c>
      <c r="D56" t="s">
        <v>60</v>
      </c>
    </row>
    <row r="57" spans="3:4" hidden="1" x14ac:dyDescent="0.35">
      <c r="C57" t="s">
        <v>63</v>
      </c>
      <c r="D57" t="s">
        <v>62</v>
      </c>
    </row>
    <row r="58" spans="3:4" hidden="1" x14ac:dyDescent="0.35">
      <c r="C58" t="s">
        <v>65</v>
      </c>
      <c r="D58" t="s">
        <v>64</v>
      </c>
    </row>
    <row r="59" spans="3:4" hidden="1" x14ac:dyDescent="0.35">
      <c r="C59" t="s">
        <v>67</v>
      </c>
      <c r="D59" t="s">
        <v>66</v>
      </c>
    </row>
  </sheetData>
  <dataValidations count="2">
    <dataValidation type="list" allowBlank="1" showInputMessage="1" showErrorMessage="1" sqref="C9">
      <formula1>$C$83:$C$106</formula1>
    </dataValidation>
    <dataValidation type="list" allowBlank="1" showInputMessage="1" showErrorMessage="1" sqref="C10:C11">
      <formula1>$C$36:$C$59</formula1>
    </dataValidation>
  </dataValidations>
  <printOptions horizontalCentered="1"/>
  <pageMargins left="0.1" right="0.1" top="0.3" bottom="0.3" header="0.3" footer="0.1"/>
  <pageSetup paperSize="9" scale="52" orientation="portrait" r:id="rId1"/>
  <headerFooter>
    <oddFooter>&amp;C&amp;10&amp;P of &amp;N&amp;R&amp;8&amp;F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485"/>
  <sheetViews>
    <sheetView tabSelected="1" zoomScale="55" zoomScaleNormal="55" zoomScaleSheetLayoutView="70" workbookViewId="0">
      <pane ySplit="8" topLeftCell="A462" activePane="bottomLeft" state="frozen"/>
      <selection pane="bottomLeft" activeCell="D3" sqref="D3"/>
    </sheetView>
  </sheetViews>
  <sheetFormatPr defaultColWidth="8.84375" defaultRowHeight="15.5" x14ac:dyDescent="0.35"/>
  <cols>
    <col min="1" max="1" width="8.765625" style="1" bestFit="1" customWidth="1"/>
    <col min="2" max="2" width="6.23046875" style="1" bestFit="1" customWidth="1"/>
    <col min="3" max="3" width="63.3046875" style="7" customWidth="1"/>
    <col min="4" max="4" width="13.15234375" style="110" customWidth="1"/>
    <col min="5" max="5" width="4.84375" style="6" bestFit="1" customWidth="1"/>
    <col min="6" max="6" width="8.3046875" style="6" bestFit="1" customWidth="1"/>
    <col min="7" max="7" width="5.765625" style="1" customWidth="1"/>
    <col min="8" max="8" width="12.69140625" style="1" customWidth="1"/>
    <col min="9" max="9" width="10.53515625" style="1" bestFit="1" customWidth="1"/>
    <col min="10" max="10" width="11.69140625" style="1" customWidth="1"/>
    <col min="11" max="11" width="10.53515625" style="1" bestFit="1" customWidth="1"/>
    <col min="12" max="12" width="14.4609375" style="1" customWidth="1"/>
    <col min="13" max="13" width="15.07421875" style="1" customWidth="1"/>
    <col min="14" max="14" width="12.69140625" style="1" customWidth="1"/>
    <col min="15" max="15" width="12.53515625" style="1" customWidth="1"/>
    <col min="16" max="16384" width="8.84375" style="2"/>
  </cols>
  <sheetData>
    <row r="1" spans="1:59" x14ac:dyDescent="0.35">
      <c r="A1" s="12"/>
      <c r="B1" s="13"/>
      <c r="C1" s="14" t="s">
        <v>81</v>
      </c>
      <c r="D1" s="103" t="s">
        <v>115</v>
      </c>
      <c r="E1" s="25"/>
      <c r="F1" s="13"/>
      <c r="G1" s="14"/>
      <c r="H1" s="14"/>
      <c r="I1" s="14"/>
      <c r="J1" s="14"/>
      <c r="K1" s="14"/>
      <c r="L1" s="14"/>
      <c r="M1" s="14"/>
      <c r="N1" s="41"/>
      <c r="O1" s="15"/>
      <c r="P1" s="1"/>
      <c r="Q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ht="15.65" customHeight="1" x14ac:dyDescent="0.35">
      <c r="A2" s="8"/>
      <c r="C2" s="17" t="s">
        <v>109</v>
      </c>
      <c r="D2" s="111" t="s">
        <v>307</v>
      </c>
      <c r="E2" s="78"/>
      <c r="F2" s="78"/>
      <c r="G2" s="78"/>
      <c r="H2" s="17"/>
      <c r="I2" s="17"/>
      <c r="J2" s="17"/>
      <c r="K2" s="17"/>
      <c r="L2" s="17"/>
      <c r="M2" s="17"/>
      <c r="N2" s="42"/>
      <c r="O2" s="16"/>
      <c r="P2" s="1"/>
      <c r="Q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spans="1:59" ht="15.65" customHeight="1" x14ac:dyDescent="0.35">
      <c r="A3" s="8"/>
      <c r="C3" s="17" t="s">
        <v>20</v>
      </c>
      <c r="D3" s="111" t="s">
        <v>308</v>
      </c>
      <c r="E3" s="78"/>
      <c r="F3" s="78"/>
      <c r="G3" s="78"/>
      <c r="H3" s="17"/>
      <c r="I3" s="17"/>
      <c r="J3" s="17"/>
      <c r="K3" s="17"/>
      <c r="L3" s="17"/>
      <c r="M3" s="17"/>
      <c r="N3" s="42"/>
      <c r="O3" s="16"/>
      <c r="P3" s="1"/>
      <c r="Q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spans="1:59" x14ac:dyDescent="0.35">
      <c r="A4" s="8"/>
      <c r="C4" s="17" t="s">
        <v>21</v>
      </c>
      <c r="D4" s="104">
        <v>45730</v>
      </c>
      <c r="E4" s="26"/>
      <c r="F4" s="1"/>
      <c r="G4" s="17"/>
      <c r="H4" s="17"/>
      <c r="I4" s="17"/>
      <c r="J4" s="17"/>
      <c r="K4" s="17"/>
      <c r="L4" s="17"/>
      <c r="M4" s="17"/>
      <c r="N4" s="42"/>
      <c r="O4" s="16"/>
      <c r="P4" s="1"/>
      <c r="Q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35">
      <c r="A5" s="8"/>
      <c r="C5" s="17" t="s">
        <v>89</v>
      </c>
      <c r="D5" s="104" t="s">
        <v>100</v>
      </c>
      <c r="E5" s="26"/>
      <c r="F5" s="1"/>
      <c r="G5" s="17"/>
      <c r="H5" s="17"/>
      <c r="I5" s="17"/>
      <c r="J5" s="17"/>
      <c r="K5" s="17"/>
      <c r="L5" s="17"/>
      <c r="M5" s="17"/>
      <c r="N5" s="42"/>
      <c r="O5" s="16"/>
      <c r="P5" s="1"/>
      <c r="Q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spans="1:59" x14ac:dyDescent="0.35">
      <c r="A6" s="8"/>
      <c r="C6" s="17" t="s">
        <v>70</v>
      </c>
      <c r="D6" s="114">
        <v>0</v>
      </c>
      <c r="E6" s="26"/>
      <c r="F6" s="1"/>
      <c r="G6" s="17"/>
      <c r="H6" s="17"/>
      <c r="I6" s="17"/>
      <c r="J6" s="17"/>
      <c r="K6" s="17"/>
      <c r="L6" s="17"/>
      <c r="M6" s="17"/>
      <c r="N6" s="42"/>
      <c r="O6" s="16"/>
      <c r="P6" s="1"/>
      <c r="Q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59" x14ac:dyDescent="0.35">
      <c r="A7" s="23"/>
      <c r="B7" s="21"/>
      <c r="C7" s="24"/>
      <c r="D7" s="105"/>
      <c r="E7" s="28"/>
      <c r="F7" s="21"/>
      <c r="G7" s="27"/>
      <c r="H7" s="27"/>
      <c r="I7" s="27"/>
      <c r="J7" s="27"/>
      <c r="K7" s="27"/>
      <c r="L7" s="27"/>
      <c r="M7" s="27"/>
      <c r="N7" s="54"/>
      <c r="O7" s="22"/>
      <c r="P7" s="1"/>
      <c r="Q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</row>
    <row r="8" spans="1:59" s="3" customFormat="1" ht="62" x14ac:dyDescent="0.35">
      <c r="A8" s="29" t="s">
        <v>1</v>
      </c>
      <c r="B8" s="49" t="s">
        <v>69</v>
      </c>
      <c r="C8" s="30" t="s">
        <v>0</v>
      </c>
      <c r="D8" s="106" t="s">
        <v>9</v>
      </c>
      <c r="E8" s="30" t="s">
        <v>71</v>
      </c>
      <c r="F8" s="30" t="s">
        <v>72</v>
      </c>
      <c r="G8" s="31" t="s">
        <v>73</v>
      </c>
      <c r="H8" s="31" t="s">
        <v>74</v>
      </c>
      <c r="I8" s="31" t="s">
        <v>75</v>
      </c>
      <c r="J8" s="31" t="s">
        <v>76</v>
      </c>
      <c r="K8" s="31" t="s">
        <v>77</v>
      </c>
      <c r="L8" s="32" t="s">
        <v>78</v>
      </c>
      <c r="M8" s="30" t="s">
        <v>79</v>
      </c>
      <c r="N8" s="72" t="s">
        <v>80</v>
      </c>
      <c r="O8" s="33" t="s">
        <v>10</v>
      </c>
    </row>
    <row r="9" spans="1:59" s="4" customFormat="1" x14ac:dyDescent="0.35">
      <c r="A9" s="48" t="str">
        <f>IF(G9&lt;&gt;"",1+MAX(#REF!),"")</f>
        <v/>
      </c>
      <c r="B9" s="52">
        <v>1</v>
      </c>
      <c r="C9" s="53" t="s">
        <v>14</v>
      </c>
      <c r="D9" s="107"/>
      <c r="E9" s="34"/>
      <c r="F9" s="34"/>
      <c r="G9" s="34"/>
      <c r="H9" s="34"/>
      <c r="I9" s="34"/>
      <c r="J9" s="34"/>
      <c r="K9" s="34"/>
      <c r="L9" s="34"/>
      <c r="M9" s="34"/>
      <c r="N9" s="43"/>
      <c r="O9" s="44">
        <f>SUM(N10:N301)</f>
        <v>7350</v>
      </c>
    </row>
    <row r="10" spans="1:59" s="4" customFormat="1" x14ac:dyDescent="0.35">
      <c r="A10" s="35"/>
      <c r="B10" s="51"/>
      <c r="C10" s="36"/>
      <c r="D10" s="108"/>
      <c r="E10" s="37"/>
      <c r="F10" s="38"/>
      <c r="G10" s="39"/>
      <c r="H10" s="76"/>
      <c r="I10" s="73"/>
      <c r="J10" s="77"/>
      <c r="K10" s="74"/>
      <c r="L10" s="75"/>
      <c r="M10" s="40"/>
      <c r="N10" s="40"/>
      <c r="O10" s="46"/>
    </row>
    <row r="11" spans="1:59" s="4" customFormat="1" x14ac:dyDescent="0.35">
      <c r="A11" s="47">
        <f>IF(G11&lt;&gt;"",1+MAX($A$9:A10),"")</f>
        <v>1</v>
      </c>
      <c r="B11" s="50"/>
      <c r="C11" s="36" t="s">
        <v>90</v>
      </c>
      <c r="D11" s="109">
        <v>1</v>
      </c>
      <c r="E11" s="95">
        <v>0</v>
      </c>
      <c r="F11" s="94">
        <f>CEILING(SUM(D11:D11)*(1+E11),1)</f>
        <v>1</v>
      </c>
      <c r="G11" s="39" t="s">
        <v>86</v>
      </c>
      <c r="H11" s="119"/>
      <c r="I11" s="73">
        <f>F11*H11</f>
        <v>0</v>
      </c>
      <c r="J11" s="121">
        <v>70</v>
      </c>
      <c r="K11" s="74">
        <f>I11*J11</f>
        <v>0</v>
      </c>
      <c r="L11" s="75"/>
      <c r="M11" s="40">
        <f t="shared" ref="M11:M17" si="0">L11*F11</f>
        <v>0</v>
      </c>
      <c r="N11" s="40">
        <f>K11+M11</f>
        <v>0</v>
      </c>
      <c r="O11" s="45"/>
    </row>
    <row r="12" spans="1:59" s="4" customFormat="1" x14ac:dyDescent="0.35">
      <c r="A12" s="47">
        <f>IF(G12&lt;&gt;"",1+MAX($A$9:A11),"")</f>
        <v>2</v>
      </c>
      <c r="B12" s="51"/>
      <c r="C12" s="36" t="s">
        <v>91</v>
      </c>
      <c r="D12" s="109">
        <v>1</v>
      </c>
      <c r="E12" s="95">
        <v>0</v>
      </c>
      <c r="F12" s="94">
        <f t="shared" ref="F12:F17" si="1">CEILING(SUM(D12:D12)*(1+E12),1)</f>
        <v>1</v>
      </c>
      <c r="G12" s="39" t="s">
        <v>86</v>
      </c>
      <c r="H12" s="119">
        <v>60</v>
      </c>
      <c r="I12" s="73">
        <f t="shared" ref="I12:I17" si="2">F12*H12</f>
        <v>60</v>
      </c>
      <c r="J12" s="121">
        <v>70</v>
      </c>
      <c r="K12" s="74">
        <f t="shared" ref="K12:K17" si="3">I12*J12</f>
        <v>4200</v>
      </c>
      <c r="L12" s="75"/>
      <c r="M12" s="40">
        <f t="shared" si="0"/>
        <v>0</v>
      </c>
      <c r="N12" s="40">
        <f t="shared" ref="N12:N17" si="4">K12+M12</f>
        <v>4200</v>
      </c>
      <c r="O12" s="46"/>
    </row>
    <row r="13" spans="1:59" s="4" customFormat="1" x14ac:dyDescent="0.35">
      <c r="A13" s="47">
        <f>IF(G13&lt;&gt;"",1+MAX($A$9:A12),"")</f>
        <v>3</v>
      </c>
      <c r="B13" s="51"/>
      <c r="C13" s="36" t="s">
        <v>92</v>
      </c>
      <c r="D13" s="109">
        <v>1</v>
      </c>
      <c r="E13" s="95">
        <v>0</v>
      </c>
      <c r="F13" s="94">
        <f t="shared" si="1"/>
        <v>1</v>
      </c>
      <c r="G13" s="39" t="s">
        <v>86</v>
      </c>
      <c r="H13" s="119">
        <v>45</v>
      </c>
      <c r="I13" s="73">
        <f t="shared" si="2"/>
        <v>45</v>
      </c>
      <c r="J13" s="121">
        <v>70</v>
      </c>
      <c r="K13" s="74">
        <f t="shared" si="3"/>
        <v>3150</v>
      </c>
      <c r="L13" s="75"/>
      <c r="M13" s="40">
        <f t="shared" si="0"/>
        <v>0</v>
      </c>
      <c r="N13" s="40">
        <f t="shared" si="4"/>
        <v>3150</v>
      </c>
      <c r="O13" s="46"/>
    </row>
    <row r="14" spans="1:59" s="4" customFormat="1" x14ac:dyDescent="0.35">
      <c r="A14" s="47">
        <f>IF(G14&lt;&gt;"",1+MAX($A$9:A13),"")</f>
        <v>4</v>
      </c>
      <c r="B14" s="51"/>
      <c r="C14" s="36" t="s">
        <v>93</v>
      </c>
      <c r="D14" s="109">
        <v>1</v>
      </c>
      <c r="E14" s="95">
        <v>0</v>
      </c>
      <c r="F14" s="94">
        <f t="shared" si="1"/>
        <v>1</v>
      </c>
      <c r="G14" s="39" t="s">
        <v>86</v>
      </c>
      <c r="H14" s="119"/>
      <c r="I14" s="73">
        <f t="shared" si="2"/>
        <v>0</v>
      </c>
      <c r="J14" s="121">
        <v>70</v>
      </c>
      <c r="K14" s="74">
        <f t="shared" si="3"/>
        <v>0</v>
      </c>
      <c r="L14" s="75"/>
      <c r="M14" s="40">
        <f t="shared" si="0"/>
        <v>0</v>
      </c>
      <c r="N14" s="40">
        <f t="shared" si="4"/>
        <v>0</v>
      </c>
      <c r="O14" s="46"/>
    </row>
    <row r="15" spans="1:59" s="4" customFormat="1" x14ac:dyDescent="0.35">
      <c r="A15" s="47">
        <f>IF(G15&lt;&gt;"",1+MAX($A$9:A14),"")</f>
        <v>5</v>
      </c>
      <c r="B15" s="51"/>
      <c r="C15" s="36" t="s">
        <v>94</v>
      </c>
      <c r="D15" s="109">
        <v>1</v>
      </c>
      <c r="E15" s="95">
        <v>0</v>
      </c>
      <c r="F15" s="94">
        <f t="shared" si="1"/>
        <v>1</v>
      </c>
      <c r="G15" s="39" t="s">
        <v>86</v>
      </c>
      <c r="H15" s="119"/>
      <c r="I15" s="73">
        <f t="shared" si="2"/>
        <v>0</v>
      </c>
      <c r="J15" s="121">
        <v>70</v>
      </c>
      <c r="K15" s="74">
        <f t="shared" si="3"/>
        <v>0</v>
      </c>
      <c r="L15" s="75"/>
      <c r="M15" s="40">
        <f t="shared" si="0"/>
        <v>0</v>
      </c>
      <c r="N15" s="40">
        <f t="shared" si="4"/>
        <v>0</v>
      </c>
      <c r="O15" s="46"/>
    </row>
    <row r="16" spans="1:59" s="4" customFormat="1" x14ac:dyDescent="0.35">
      <c r="A16" s="47">
        <f>IF(G16&lt;&gt;"",1+MAX($A$9:A15),"")</f>
        <v>6</v>
      </c>
      <c r="B16" s="51"/>
      <c r="C16" s="36" t="s">
        <v>95</v>
      </c>
      <c r="D16" s="109">
        <v>1</v>
      </c>
      <c r="E16" s="95">
        <v>0</v>
      </c>
      <c r="F16" s="94">
        <f t="shared" si="1"/>
        <v>1</v>
      </c>
      <c r="G16" s="39" t="s">
        <v>86</v>
      </c>
      <c r="H16" s="119"/>
      <c r="I16" s="73">
        <f t="shared" si="2"/>
        <v>0</v>
      </c>
      <c r="J16" s="121">
        <v>70</v>
      </c>
      <c r="K16" s="74">
        <f t="shared" si="3"/>
        <v>0</v>
      </c>
      <c r="L16" s="75"/>
      <c r="M16" s="40">
        <f t="shared" si="0"/>
        <v>0</v>
      </c>
      <c r="N16" s="40">
        <f t="shared" si="4"/>
        <v>0</v>
      </c>
      <c r="O16" s="46"/>
    </row>
    <row r="17" spans="1:15" s="4" customFormat="1" x14ac:dyDescent="0.35">
      <c r="A17" s="47">
        <f>IF(G17&lt;&gt;"",1+MAX($A$9:A16),"")</f>
        <v>7</v>
      </c>
      <c r="B17" s="51"/>
      <c r="C17" s="36" t="s">
        <v>96</v>
      </c>
      <c r="D17" s="109">
        <v>1</v>
      </c>
      <c r="E17" s="95">
        <v>0</v>
      </c>
      <c r="F17" s="94">
        <f t="shared" si="1"/>
        <v>1</v>
      </c>
      <c r="G17" s="39" t="s">
        <v>86</v>
      </c>
      <c r="H17" s="119"/>
      <c r="I17" s="73">
        <f t="shared" si="2"/>
        <v>0</v>
      </c>
      <c r="J17" s="121">
        <v>70</v>
      </c>
      <c r="K17" s="74">
        <f t="shared" si="3"/>
        <v>0</v>
      </c>
      <c r="L17" s="75"/>
      <c r="M17" s="40">
        <f t="shared" si="0"/>
        <v>0</v>
      </c>
      <c r="N17" s="40">
        <f t="shared" si="4"/>
        <v>0</v>
      </c>
      <c r="O17" s="46"/>
    </row>
    <row r="18" spans="1:15" s="4" customFormat="1" x14ac:dyDescent="0.35">
      <c r="A18" s="81"/>
      <c r="B18" s="81"/>
      <c r="C18" s="36"/>
      <c r="D18" s="109"/>
      <c r="E18" s="96"/>
      <c r="F18" s="94"/>
      <c r="G18" s="82"/>
      <c r="H18" s="135"/>
      <c r="I18" s="83"/>
      <c r="J18" s="129"/>
      <c r="K18" s="85"/>
      <c r="L18" s="86"/>
      <c r="M18" s="40"/>
      <c r="N18" s="40"/>
      <c r="O18" s="87"/>
    </row>
    <row r="19" spans="1:15" s="4" customFormat="1" x14ac:dyDescent="0.35">
      <c r="A19" s="107" t="str">
        <f>IF(G19&lt;&gt;"",1+MAX($A$9:A17),"")</f>
        <v/>
      </c>
      <c r="B19" s="52" t="s">
        <v>50</v>
      </c>
      <c r="C19" s="53" t="s">
        <v>51</v>
      </c>
      <c r="D19" s="107"/>
      <c r="E19" s="34"/>
      <c r="F19" s="34"/>
      <c r="G19" s="34"/>
      <c r="H19" s="34"/>
      <c r="I19" s="34"/>
      <c r="J19" s="34"/>
      <c r="K19" s="34"/>
      <c r="L19" s="34"/>
      <c r="M19" s="34"/>
      <c r="N19" s="43"/>
      <c r="O19" s="44">
        <f>SUM(N21:N300)</f>
        <v>0</v>
      </c>
    </row>
    <row r="20" spans="1:15" s="4" customFormat="1" x14ac:dyDescent="0.35">
      <c r="A20" s="47" t="str">
        <f>IF(G20&lt;&gt;"",1+MAX($A$9:A18),"")</f>
        <v/>
      </c>
      <c r="B20" s="51"/>
      <c r="C20" s="130" t="s">
        <v>119</v>
      </c>
      <c r="D20" s="95"/>
      <c r="E20" s="95"/>
      <c r="F20" s="94"/>
      <c r="G20" s="39"/>
      <c r="H20" s="76"/>
      <c r="I20" s="73"/>
      <c r="J20" s="97"/>
      <c r="K20" s="98"/>
      <c r="L20" s="99"/>
      <c r="M20" s="40"/>
      <c r="N20" s="40"/>
      <c r="O20" s="46"/>
    </row>
    <row r="21" spans="1:15" s="4" customFormat="1" x14ac:dyDescent="0.35">
      <c r="A21" s="47" t="str">
        <f>IF(G21&lt;&gt;"",1+MAX($A$9:A19),"")</f>
        <v/>
      </c>
      <c r="B21" s="51"/>
      <c r="C21" s="101" t="s">
        <v>120</v>
      </c>
      <c r="D21" s="109"/>
      <c r="E21" s="95"/>
      <c r="F21" s="94"/>
      <c r="G21" s="39"/>
      <c r="H21" s="76"/>
      <c r="I21" s="73"/>
      <c r="J21" s="97"/>
      <c r="K21" s="98"/>
      <c r="L21" s="99"/>
      <c r="M21" s="40"/>
      <c r="N21" s="40"/>
      <c r="O21" s="46"/>
    </row>
    <row r="22" spans="1:15" s="4" customFormat="1" x14ac:dyDescent="0.35">
      <c r="A22" s="47">
        <f>IF(G22&lt;&gt;"",1+MAX($A$9:A20),"")</f>
        <v>8</v>
      </c>
      <c r="B22" s="50"/>
      <c r="C22" s="126" t="s">
        <v>121</v>
      </c>
      <c r="D22" s="113">
        <v>14</v>
      </c>
      <c r="E22" s="95">
        <v>0</v>
      </c>
      <c r="F22" s="94">
        <f t="shared" ref="F22" si="5">CEILING(SUM(D22:D22)*(1+E22),1)</f>
        <v>14</v>
      </c>
      <c r="G22" s="39" t="s">
        <v>87</v>
      </c>
      <c r="H22" s="119"/>
      <c r="I22" s="73">
        <f t="shared" ref="I22" si="6">F22*H22</f>
        <v>0</v>
      </c>
      <c r="J22" s="121">
        <v>70</v>
      </c>
      <c r="K22" s="100">
        <f>J22*I22</f>
        <v>0</v>
      </c>
      <c r="L22" s="99"/>
      <c r="M22" s="89">
        <f t="shared" ref="M22" si="7">L22*F22</f>
        <v>0</v>
      </c>
      <c r="N22" s="89">
        <f t="shared" ref="N22" si="8">M22+K22</f>
        <v>0</v>
      </c>
      <c r="O22" s="45"/>
    </row>
    <row r="23" spans="1:15" s="4" customFormat="1" x14ac:dyDescent="0.35">
      <c r="A23" s="47" t="str">
        <f>IF(G23&lt;&gt;"",1+MAX($A$9:A22),"")</f>
        <v/>
      </c>
      <c r="B23" s="50"/>
      <c r="C23" s="131"/>
      <c r="D23" s="113"/>
      <c r="E23" s="95"/>
      <c r="F23" s="94"/>
      <c r="G23" s="39"/>
      <c r="H23" s="119"/>
      <c r="I23" s="73"/>
      <c r="J23" s="97"/>
      <c r="K23" s="100"/>
      <c r="L23" s="99"/>
      <c r="M23" s="89"/>
      <c r="N23" s="89"/>
      <c r="O23" s="90"/>
    </row>
    <row r="24" spans="1:15" s="4" customFormat="1" x14ac:dyDescent="0.35">
      <c r="A24" s="47" t="str">
        <f>IF(G24&lt;&gt;"",1+MAX($A$9:A23),"")</f>
        <v/>
      </c>
      <c r="B24" s="50"/>
      <c r="C24" s="132" t="s">
        <v>107</v>
      </c>
      <c r="D24" s="109">
        <v>0</v>
      </c>
      <c r="E24" s="96"/>
      <c r="F24" s="94"/>
      <c r="G24" s="82"/>
      <c r="H24" s="119"/>
      <c r="I24" s="73"/>
      <c r="J24" s="97"/>
      <c r="K24" s="100"/>
      <c r="L24" s="99"/>
      <c r="M24" s="89"/>
      <c r="N24" s="89"/>
      <c r="O24" s="87"/>
    </row>
    <row r="25" spans="1:15" s="4" customFormat="1" x14ac:dyDescent="0.35">
      <c r="A25" s="47" t="str">
        <f>IF(G25&lt;&gt;"",1+MAX($A$9:A24),"")</f>
        <v/>
      </c>
      <c r="B25" s="50"/>
      <c r="C25" s="101" t="s">
        <v>122</v>
      </c>
      <c r="D25" s="113"/>
      <c r="E25" s="96"/>
      <c r="F25" s="94"/>
      <c r="G25" s="82"/>
      <c r="H25" s="119"/>
      <c r="I25" s="73"/>
      <c r="J25" s="97"/>
      <c r="K25" s="100"/>
      <c r="L25" s="99"/>
      <c r="M25" s="89"/>
      <c r="N25" s="89"/>
      <c r="O25" s="90"/>
    </row>
    <row r="26" spans="1:15" s="4" customFormat="1" x14ac:dyDescent="0.35">
      <c r="A26" s="47"/>
      <c r="B26" s="50"/>
      <c r="C26" s="120" t="s">
        <v>123</v>
      </c>
      <c r="D26" s="109">
        <v>0</v>
      </c>
      <c r="E26" s="96"/>
      <c r="F26" s="94"/>
      <c r="G26" s="82"/>
      <c r="H26" s="119"/>
      <c r="I26" s="73"/>
      <c r="J26" s="97"/>
      <c r="K26" s="100"/>
      <c r="L26" s="99"/>
      <c r="M26" s="89"/>
      <c r="N26" s="89"/>
      <c r="O26" s="87"/>
    </row>
    <row r="27" spans="1:15" s="4" customFormat="1" x14ac:dyDescent="0.35">
      <c r="A27" s="47">
        <f>IF(G27&lt;&gt;"",1+MAX($A$9:A26),"")</f>
        <v>9</v>
      </c>
      <c r="B27" s="50"/>
      <c r="C27" s="122" t="s">
        <v>124</v>
      </c>
      <c r="D27" s="113">
        <v>50</v>
      </c>
      <c r="E27" s="96">
        <v>0.05</v>
      </c>
      <c r="F27" s="94">
        <f t="shared" ref="F27:F29" si="9">CEILING(SUM(D27:D27)*(1+E27),1)</f>
        <v>53</v>
      </c>
      <c r="G27" s="82" t="s">
        <v>112</v>
      </c>
      <c r="H27" s="119"/>
      <c r="I27" s="73">
        <f t="shared" ref="I27" si="10">H27*F27</f>
        <v>0</v>
      </c>
      <c r="J27" s="121">
        <v>70</v>
      </c>
      <c r="K27" s="100">
        <f t="shared" ref="K27:K29" si="11">J27*I27</f>
        <v>0</v>
      </c>
      <c r="L27" s="99"/>
      <c r="M27" s="89">
        <f t="shared" ref="M27:M29" si="12">L27*F27</f>
        <v>0</v>
      </c>
      <c r="N27" s="89">
        <f t="shared" ref="N27:N29" si="13">M27+K27</f>
        <v>0</v>
      </c>
      <c r="O27" s="90"/>
    </row>
    <row r="28" spans="1:15" s="4" customFormat="1" x14ac:dyDescent="0.35">
      <c r="A28" s="47">
        <f>IF(G28&lt;&gt;"",1+MAX($A$9:A27),"")</f>
        <v>10</v>
      </c>
      <c r="B28" s="50"/>
      <c r="C28" s="122" t="s">
        <v>125</v>
      </c>
      <c r="D28" s="113">
        <v>450</v>
      </c>
      <c r="E28" s="96">
        <v>0.05</v>
      </c>
      <c r="F28" s="94">
        <f t="shared" si="9"/>
        <v>473</v>
      </c>
      <c r="G28" s="82" t="s">
        <v>112</v>
      </c>
      <c r="H28" s="119"/>
      <c r="I28" s="73">
        <f>H28*F28</f>
        <v>0</v>
      </c>
      <c r="J28" s="121">
        <v>70</v>
      </c>
      <c r="K28" s="100">
        <f t="shared" si="11"/>
        <v>0</v>
      </c>
      <c r="L28" s="99"/>
      <c r="M28" s="89">
        <f t="shared" si="12"/>
        <v>0</v>
      </c>
      <c r="N28" s="89">
        <f t="shared" si="13"/>
        <v>0</v>
      </c>
      <c r="O28" s="90"/>
    </row>
    <row r="29" spans="1:15" s="4" customFormat="1" x14ac:dyDescent="0.35">
      <c r="A29" s="47">
        <f>IF(G29&lt;&gt;"",1+MAX($A$9:A28),"")</f>
        <v>11</v>
      </c>
      <c r="B29" s="50"/>
      <c r="C29" s="122" t="s">
        <v>126</v>
      </c>
      <c r="D29" s="113">
        <v>97.055000000000007</v>
      </c>
      <c r="E29" s="96">
        <v>0.05</v>
      </c>
      <c r="F29" s="94">
        <f t="shared" si="9"/>
        <v>102</v>
      </c>
      <c r="G29" s="82" t="s">
        <v>112</v>
      </c>
      <c r="H29" s="119"/>
      <c r="I29" s="73">
        <f t="shared" ref="I29" si="14">H29*F29</f>
        <v>0</v>
      </c>
      <c r="J29" s="121">
        <v>70</v>
      </c>
      <c r="K29" s="100">
        <f t="shared" si="11"/>
        <v>0</v>
      </c>
      <c r="L29" s="99"/>
      <c r="M29" s="89">
        <f t="shared" si="12"/>
        <v>0</v>
      </c>
      <c r="N29" s="89">
        <f t="shared" si="13"/>
        <v>0</v>
      </c>
      <c r="O29" s="90"/>
    </row>
    <row r="30" spans="1:15" s="4" customFormat="1" x14ac:dyDescent="0.35">
      <c r="A30" s="47" t="str">
        <f>IF(G30&lt;&gt;"",1+MAX($A$9:A29),"")</f>
        <v/>
      </c>
      <c r="B30" s="50"/>
      <c r="C30" s="36"/>
      <c r="D30" s="113"/>
      <c r="E30" s="95"/>
      <c r="F30" s="94"/>
      <c r="G30" s="39"/>
      <c r="H30" s="119"/>
      <c r="I30" s="73"/>
      <c r="J30" s="97"/>
      <c r="K30" s="100"/>
      <c r="L30" s="99"/>
      <c r="M30" s="89"/>
      <c r="N30" s="89"/>
      <c r="O30" s="90"/>
    </row>
    <row r="31" spans="1:15" s="4" customFormat="1" x14ac:dyDescent="0.35">
      <c r="A31" s="47" t="str">
        <f>IF(G31&lt;&gt;"",1+MAX($A$9:A30),"")</f>
        <v/>
      </c>
      <c r="B31" s="50"/>
      <c r="C31" s="101" t="s">
        <v>117</v>
      </c>
      <c r="D31" s="113"/>
      <c r="E31" s="96"/>
      <c r="F31" s="94"/>
      <c r="G31" s="82"/>
      <c r="H31" s="119"/>
      <c r="I31" s="73"/>
      <c r="J31" s="97"/>
      <c r="K31" s="100"/>
      <c r="L31" s="99"/>
      <c r="M31" s="89"/>
      <c r="N31" s="89"/>
      <c r="O31" s="90"/>
    </row>
    <row r="32" spans="1:15" s="4" customFormat="1" x14ac:dyDescent="0.35">
      <c r="A32" s="47"/>
      <c r="B32" s="50"/>
      <c r="C32" s="120" t="s">
        <v>127</v>
      </c>
      <c r="D32" s="113"/>
      <c r="E32" s="96"/>
      <c r="F32" s="94"/>
      <c r="G32" s="82"/>
      <c r="H32" s="119"/>
      <c r="I32" s="73"/>
      <c r="J32" s="121"/>
      <c r="K32" s="100"/>
      <c r="L32" s="99"/>
      <c r="M32" s="89"/>
      <c r="N32" s="89"/>
      <c r="O32" s="90"/>
    </row>
    <row r="33" spans="1:15" s="4" customFormat="1" x14ac:dyDescent="0.35">
      <c r="A33" s="47">
        <f>IF(G33&lt;&gt;"",1+MAX($A$9:A32),"")</f>
        <v>12</v>
      </c>
      <c r="B33" s="50"/>
      <c r="C33" s="122" t="s">
        <v>128</v>
      </c>
      <c r="D33" s="113">
        <v>12</v>
      </c>
      <c r="E33" s="96">
        <v>0</v>
      </c>
      <c r="F33" s="94">
        <f t="shared" ref="F33:F35" si="15">CEILING(SUM(D33:D33)*(1+E33),1)</f>
        <v>12</v>
      </c>
      <c r="G33" s="82" t="s">
        <v>87</v>
      </c>
      <c r="H33" s="119"/>
      <c r="I33" s="73">
        <f t="shared" ref="I33:I35" si="16">H33*F33</f>
        <v>0</v>
      </c>
      <c r="J33" s="121">
        <v>70</v>
      </c>
      <c r="K33" s="100">
        <f t="shared" ref="K33:K35" si="17">J33*I33</f>
        <v>0</v>
      </c>
      <c r="L33" s="99"/>
      <c r="M33" s="89">
        <f t="shared" ref="M33:M35" si="18">L33*F33</f>
        <v>0</v>
      </c>
      <c r="N33" s="89">
        <f t="shared" ref="N33:N35" si="19">M33+K33</f>
        <v>0</v>
      </c>
      <c r="O33" s="90"/>
    </row>
    <row r="34" spans="1:15" s="4" customFormat="1" x14ac:dyDescent="0.35">
      <c r="A34" s="47">
        <f>IF(G34&lt;&gt;"",1+MAX($A$9:A33),"")</f>
        <v>13</v>
      </c>
      <c r="B34" s="50"/>
      <c r="C34" s="122" t="s">
        <v>129</v>
      </c>
      <c r="D34" s="113">
        <v>45</v>
      </c>
      <c r="E34" s="96">
        <v>0</v>
      </c>
      <c r="F34" s="94">
        <f t="shared" si="15"/>
        <v>45</v>
      </c>
      <c r="G34" s="82" t="s">
        <v>87</v>
      </c>
      <c r="H34" s="119"/>
      <c r="I34" s="73">
        <f t="shared" si="16"/>
        <v>0</v>
      </c>
      <c r="J34" s="121">
        <v>70</v>
      </c>
      <c r="K34" s="100">
        <f t="shared" si="17"/>
        <v>0</v>
      </c>
      <c r="L34" s="99"/>
      <c r="M34" s="89">
        <f t="shared" si="18"/>
        <v>0</v>
      </c>
      <c r="N34" s="89">
        <f t="shared" si="19"/>
        <v>0</v>
      </c>
      <c r="O34" s="90"/>
    </row>
    <row r="35" spans="1:15" s="4" customFormat="1" x14ac:dyDescent="0.35">
      <c r="A35" s="47">
        <f>IF(G35&lt;&gt;"",1+MAX($A$9:A34),"")</f>
        <v>14</v>
      </c>
      <c r="B35" s="50"/>
      <c r="C35" s="122" t="s">
        <v>130</v>
      </c>
      <c r="D35" s="113">
        <v>10</v>
      </c>
      <c r="E35" s="96">
        <v>0</v>
      </c>
      <c r="F35" s="94">
        <f t="shared" si="15"/>
        <v>10</v>
      </c>
      <c r="G35" s="82" t="s">
        <v>87</v>
      </c>
      <c r="H35" s="119"/>
      <c r="I35" s="73">
        <f t="shared" si="16"/>
        <v>0</v>
      </c>
      <c r="J35" s="121">
        <v>70</v>
      </c>
      <c r="K35" s="100">
        <f t="shared" si="17"/>
        <v>0</v>
      </c>
      <c r="L35" s="99"/>
      <c r="M35" s="89">
        <f t="shared" si="18"/>
        <v>0</v>
      </c>
      <c r="N35" s="89">
        <f t="shared" si="19"/>
        <v>0</v>
      </c>
      <c r="O35" s="90"/>
    </row>
    <row r="36" spans="1:15" s="4" customFormat="1" x14ac:dyDescent="0.35">
      <c r="A36" s="47" t="str">
        <f>IF(G36&lt;&gt;"",1+MAX($A$9:A35),"")</f>
        <v/>
      </c>
      <c r="B36" s="50"/>
      <c r="C36" s="36"/>
      <c r="D36" s="113"/>
      <c r="E36" s="95"/>
      <c r="F36" s="94"/>
      <c r="G36" s="39"/>
      <c r="H36" s="119"/>
      <c r="I36" s="73"/>
      <c r="J36" s="97"/>
      <c r="K36" s="100"/>
      <c r="L36" s="99"/>
      <c r="M36" s="89"/>
      <c r="N36" s="89"/>
      <c r="O36" s="90"/>
    </row>
    <row r="37" spans="1:15" s="4" customFormat="1" x14ac:dyDescent="0.35">
      <c r="A37" s="47" t="str">
        <f>IF(G37&lt;&gt;"",1+MAX($A$9:A36),"")</f>
        <v/>
      </c>
      <c r="B37" s="50"/>
      <c r="C37" s="101" t="s">
        <v>131</v>
      </c>
      <c r="D37" s="113"/>
      <c r="E37" s="96"/>
      <c r="F37" s="94"/>
      <c r="G37" s="82"/>
      <c r="H37" s="119"/>
      <c r="I37" s="73"/>
      <c r="J37" s="97"/>
      <c r="K37" s="100"/>
      <c r="L37" s="99"/>
      <c r="M37" s="89"/>
      <c r="N37" s="89"/>
      <c r="O37" s="90"/>
    </row>
    <row r="38" spans="1:15" s="4" customFormat="1" x14ac:dyDescent="0.35">
      <c r="A38" s="47" t="str">
        <f>IF(G38&lt;&gt;"",1+MAX($A$9:A37),"")</f>
        <v/>
      </c>
      <c r="B38" s="50"/>
      <c r="C38" s="120" t="s">
        <v>132</v>
      </c>
      <c r="D38" s="109">
        <v>0</v>
      </c>
      <c r="E38" s="96"/>
      <c r="F38" s="94"/>
      <c r="G38" s="82"/>
      <c r="H38" s="119"/>
      <c r="I38" s="73"/>
      <c r="J38" s="97"/>
      <c r="K38" s="100"/>
      <c r="L38" s="99"/>
      <c r="M38" s="89"/>
      <c r="N38" s="89"/>
      <c r="O38" s="87"/>
    </row>
    <row r="39" spans="1:15" s="4" customFormat="1" x14ac:dyDescent="0.35">
      <c r="A39" s="47">
        <f>IF(G39&lt;&gt;"",1+MAX($A$9:A38),"")</f>
        <v>15</v>
      </c>
      <c r="B39" s="50"/>
      <c r="C39" s="122" t="s">
        <v>133</v>
      </c>
      <c r="D39" s="113">
        <v>593</v>
      </c>
      <c r="E39" s="96">
        <v>0.05</v>
      </c>
      <c r="F39" s="94">
        <f t="shared" ref="F39" si="20">CEILING(SUM(D39:D39)*(1+E39),1)</f>
        <v>623</v>
      </c>
      <c r="G39" s="82" t="s">
        <v>112</v>
      </c>
      <c r="H39" s="119"/>
      <c r="I39" s="73">
        <f>H39*F39</f>
        <v>0</v>
      </c>
      <c r="J39" s="121">
        <v>70</v>
      </c>
      <c r="K39" s="100">
        <f t="shared" ref="K39" si="21">J39*I39</f>
        <v>0</v>
      </c>
      <c r="L39" s="99"/>
      <c r="M39" s="89">
        <f t="shared" ref="M39" si="22">L39*F39</f>
        <v>0</v>
      </c>
      <c r="N39" s="89">
        <f t="shared" ref="N39" si="23">M39+K39</f>
        <v>0</v>
      </c>
      <c r="O39" s="90"/>
    </row>
    <row r="40" spans="1:15" s="4" customFormat="1" x14ac:dyDescent="0.35">
      <c r="A40" s="47"/>
      <c r="B40" s="50"/>
      <c r="C40" s="122"/>
      <c r="D40" s="113"/>
      <c r="E40" s="96"/>
      <c r="F40" s="94"/>
      <c r="G40" s="82"/>
      <c r="H40" s="119"/>
      <c r="I40" s="73"/>
      <c r="J40" s="121"/>
      <c r="K40" s="100"/>
      <c r="L40" s="99"/>
      <c r="M40" s="89"/>
      <c r="N40" s="89"/>
      <c r="O40" s="90"/>
    </row>
    <row r="41" spans="1:15" s="4" customFormat="1" x14ac:dyDescent="0.35">
      <c r="A41" s="47" t="str">
        <f>IF(G41&lt;&gt;"",1+MAX($A$9:A43),"")</f>
        <v/>
      </c>
      <c r="B41" s="50"/>
      <c r="C41" s="101" t="s">
        <v>134</v>
      </c>
      <c r="D41" s="113"/>
      <c r="E41" s="96"/>
      <c r="F41" s="94"/>
      <c r="G41" s="82"/>
      <c r="H41" s="119"/>
      <c r="I41" s="73"/>
      <c r="J41" s="97"/>
      <c r="K41" s="100"/>
      <c r="L41" s="99"/>
      <c r="M41" s="89"/>
      <c r="N41" s="89"/>
      <c r="O41" s="90"/>
    </row>
    <row r="42" spans="1:15" s="4" customFormat="1" x14ac:dyDescent="0.35">
      <c r="A42" s="47" t="str">
        <f>IF(G42&lt;&gt;"",1+MAX($A$9:A41),"")</f>
        <v/>
      </c>
      <c r="B42" s="50"/>
      <c r="C42" s="120" t="s">
        <v>135</v>
      </c>
      <c r="D42" s="113"/>
      <c r="E42" s="96"/>
      <c r="F42" s="94"/>
      <c r="G42" s="82"/>
      <c r="H42" s="119"/>
      <c r="I42" s="73"/>
      <c r="J42" s="121"/>
      <c r="K42" s="100"/>
      <c r="L42" s="99"/>
      <c r="M42" s="89"/>
      <c r="N42" s="89"/>
      <c r="O42" s="90"/>
    </row>
    <row r="43" spans="1:15" s="4" customFormat="1" x14ac:dyDescent="0.35">
      <c r="A43" s="47">
        <f>IF(G43&lt;&gt;"",1+MAX($A$9:A42),"")</f>
        <v>16</v>
      </c>
      <c r="B43" s="50"/>
      <c r="C43" s="122" t="s">
        <v>136</v>
      </c>
      <c r="D43" s="113">
        <v>28</v>
      </c>
      <c r="E43" s="96">
        <v>0</v>
      </c>
      <c r="F43" s="94">
        <f>CEILING(SUM(D43:D43)*(1+E43),1)</f>
        <v>28</v>
      </c>
      <c r="G43" s="82" t="s">
        <v>87</v>
      </c>
      <c r="H43" s="119"/>
      <c r="I43" s="73">
        <f t="shared" ref="I43" si="24">H43*F43</f>
        <v>0</v>
      </c>
      <c r="J43" s="121">
        <v>70</v>
      </c>
      <c r="K43" s="100">
        <f>J43*I43</f>
        <v>0</v>
      </c>
      <c r="L43" s="99"/>
      <c r="M43" s="89">
        <f>L43*F43</f>
        <v>0</v>
      </c>
      <c r="N43" s="89">
        <f>M43+K43</f>
        <v>0</v>
      </c>
      <c r="O43" s="90"/>
    </row>
    <row r="44" spans="1:15" s="4" customFormat="1" x14ac:dyDescent="0.35">
      <c r="A44" s="47" t="str">
        <f>IF(G44&lt;&gt;"",1+MAX($A$9:A43),"")</f>
        <v/>
      </c>
      <c r="B44" s="50"/>
      <c r="C44" s="36"/>
      <c r="D44" s="113"/>
      <c r="E44" s="95"/>
      <c r="F44" s="94"/>
      <c r="G44" s="39"/>
      <c r="H44" s="119"/>
      <c r="I44" s="73"/>
      <c r="J44" s="97"/>
      <c r="K44" s="100"/>
      <c r="L44" s="99"/>
      <c r="M44" s="89"/>
      <c r="N44" s="89"/>
      <c r="O44" s="90"/>
    </row>
    <row r="45" spans="1:15" s="4" customFormat="1" x14ac:dyDescent="0.35">
      <c r="A45" s="47" t="str">
        <f>IF(G45&lt;&gt;"",1+MAX($A$9:A44),"")</f>
        <v/>
      </c>
      <c r="B45" s="50"/>
      <c r="C45" s="101" t="s">
        <v>110</v>
      </c>
      <c r="D45" s="113"/>
      <c r="E45" s="96"/>
      <c r="F45" s="94"/>
      <c r="G45" s="82"/>
      <c r="H45" s="119"/>
      <c r="I45" s="73"/>
      <c r="J45" s="97"/>
      <c r="K45" s="100"/>
      <c r="L45" s="99"/>
      <c r="M45" s="89"/>
      <c r="N45" s="89"/>
      <c r="O45" s="90"/>
    </row>
    <row r="46" spans="1:15" s="4" customFormat="1" x14ac:dyDescent="0.35">
      <c r="A46" s="47">
        <f>IF(G46&lt;&gt;"",1+MAX($A$9:A45),"")</f>
        <v>17</v>
      </c>
      <c r="B46" s="50"/>
      <c r="C46" s="36" t="s">
        <v>137</v>
      </c>
      <c r="D46" s="113">
        <v>16</v>
      </c>
      <c r="E46" s="95">
        <v>0</v>
      </c>
      <c r="F46" s="94">
        <f>CEILING(SUM(D46:D46)*(1+E46),1)</f>
        <v>16</v>
      </c>
      <c r="G46" s="39" t="s">
        <v>87</v>
      </c>
      <c r="H46" s="119"/>
      <c r="I46" s="73">
        <f t="shared" ref="I46:I47" si="25">H46*F46</f>
        <v>0</v>
      </c>
      <c r="J46" s="121">
        <v>70</v>
      </c>
      <c r="K46" s="100">
        <f t="shared" ref="K46:K47" si="26">J46*I46</f>
        <v>0</v>
      </c>
      <c r="L46" s="99"/>
      <c r="M46" s="89">
        <f>L46*F46</f>
        <v>0</v>
      </c>
      <c r="N46" s="89">
        <f>M46+K46</f>
        <v>0</v>
      </c>
      <c r="O46" s="90"/>
    </row>
    <row r="47" spans="1:15" s="4" customFormat="1" x14ac:dyDescent="0.35">
      <c r="A47" s="47">
        <f>IF(G47&lt;&gt;"",1+MAX($A$9:A46),"")</f>
        <v>18</v>
      </c>
      <c r="B47" s="50"/>
      <c r="C47" s="36" t="s">
        <v>138</v>
      </c>
      <c r="D47" s="113">
        <v>16</v>
      </c>
      <c r="E47" s="95">
        <v>0</v>
      </c>
      <c r="F47" s="94">
        <f t="shared" ref="F47" si="27">CEILING(SUM(D47:D47)*(1+E47),1)</f>
        <v>16</v>
      </c>
      <c r="G47" s="39" t="s">
        <v>87</v>
      </c>
      <c r="H47" s="119"/>
      <c r="I47" s="73">
        <f t="shared" si="25"/>
        <v>0</v>
      </c>
      <c r="J47" s="121">
        <v>70</v>
      </c>
      <c r="K47" s="100">
        <f t="shared" si="26"/>
        <v>0</v>
      </c>
      <c r="L47" s="99"/>
      <c r="M47" s="89">
        <f t="shared" ref="M47" si="28">L47*F47</f>
        <v>0</v>
      </c>
      <c r="N47" s="89">
        <f t="shared" ref="N47" si="29">M47+K47</f>
        <v>0</v>
      </c>
      <c r="O47" s="90"/>
    </row>
    <row r="48" spans="1:15" s="4" customFormat="1" x14ac:dyDescent="0.35">
      <c r="A48" s="47" t="str">
        <f>IF(G48&lt;&gt;"",1+MAX($A$9:A47),"")</f>
        <v/>
      </c>
      <c r="B48" s="50"/>
      <c r="C48" s="36"/>
      <c r="D48" s="113"/>
      <c r="E48" s="95"/>
      <c r="F48" s="94"/>
      <c r="G48" s="39"/>
      <c r="H48" s="119"/>
      <c r="I48" s="73"/>
      <c r="J48" s="97"/>
      <c r="K48" s="100"/>
      <c r="L48" s="99"/>
      <c r="M48" s="89"/>
      <c r="N48" s="89"/>
      <c r="O48" s="90"/>
    </row>
    <row r="49" spans="1:15" s="4" customFormat="1" x14ac:dyDescent="0.35">
      <c r="A49" s="47" t="str">
        <f>IF(G49&lt;&gt;"",1+MAX($A$9:A48),"")</f>
        <v/>
      </c>
      <c r="B49" s="50"/>
      <c r="C49" s="101" t="s">
        <v>139</v>
      </c>
      <c r="D49" s="113"/>
      <c r="E49" s="96"/>
      <c r="F49" s="94"/>
      <c r="G49" s="82"/>
      <c r="H49" s="119"/>
      <c r="I49" s="73"/>
      <c r="J49" s="97"/>
      <c r="K49" s="100"/>
      <c r="L49" s="99"/>
      <c r="M49" s="89"/>
      <c r="N49" s="89"/>
      <c r="O49" s="90"/>
    </row>
    <row r="50" spans="1:15" s="4" customFormat="1" x14ac:dyDescent="0.35">
      <c r="A50" s="47">
        <f>IF(G50&lt;&gt;"",1+MAX($A$9:A49),"")</f>
        <v>19</v>
      </c>
      <c r="B50" s="50"/>
      <c r="C50" s="133" t="s">
        <v>140</v>
      </c>
      <c r="D50" s="113">
        <v>4</v>
      </c>
      <c r="E50" s="95">
        <v>0</v>
      </c>
      <c r="F50" s="94">
        <f>CEILING(SUM(D50:D50)*(1+E50),1)</f>
        <v>4</v>
      </c>
      <c r="G50" s="39" t="s">
        <v>87</v>
      </c>
      <c r="H50" s="119"/>
      <c r="I50" s="73">
        <f t="shared" ref="I50" si="30">H50*F50</f>
        <v>0</v>
      </c>
      <c r="J50" s="121">
        <v>70</v>
      </c>
      <c r="K50" s="100">
        <f t="shared" ref="K50" si="31">J50*I50</f>
        <v>0</v>
      </c>
      <c r="L50" s="99"/>
      <c r="M50" s="89">
        <f>L50*F50</f>
        <v>0</v>
      </c>
      <c r="N50" s="89">
        <f>M50+K50</f>
        <v>0</v>
      </c>
      <c r="O50" s="90"/>
    </row>
    <row r="51" spans="1:15" s="4" customFormat="1" x14ac:dyDescent="0.35">
      <c r="A51" s="47"/>
      <c r="B51" s="50"/>
      <c r="C51" s="36"/>
      <c r="D51" s="113"/>
      <c r="E51" s="95"/>
      <c r="F51" s="94"/>
      <c r="G51" s="39"/>
      <c r="H51" s="119"/>
      <c r="I51" s="73"/>
      <c r="J51" s="121"/>
      <c r="K51" s="100"/>
      <c r="L51" s="99"/>
      <c r="M51" s="89"/>
      <c r="N51" s="89"/>
      <c r="O51" s="90"/>
    </row>
    <row r="52" spans="1:15" s="4" customFormat="1" x14ac:dyDescent="0.35">
      <c r="A52" s="47" t="str">
        <f>IF(G52&lt;&gt;"",1+MAX($A$9:A19),"")</f>
        <v/>
      </c>
      <c r="B52" s="51"/>
      <c r="C52" s="130" t="s">
        <v>141</v>
      </c>
      <c r="D52" s="134">
        <v>4</v>
      </c>
      <c r="E52" s="95"/>
      <c r="F52" s="94"/>
      <c r="G52" s="39"/>
      <c r="H52" s="76"/>
      <c r="I52" s="73"/>
      <c r="J52" s="97"/>
      <c r="K52" s="98"/>
      <c r="L52" s="99"/>
      <c r="M52" s="40"/>
      <c r="N52" s="40"/>
      <c r="O52" s="46"/>
    </row>
    <row r="53" spans="1:15" s="4" customFormat="1" x14ac:dyDescent="0.35">
      <c r="A53" s="47" t="str">
        <f>IF(G53&lt;&gt;"",1+MAX($A$9:A52),"")</f>
        <v/>
      </c>
      <c r="B53" s="51"/>
      <c r="C53" s="101" t="s">
        <v>120</v>
      </c>
      <c r="D53" s="109"/>
      <c r="E53" s="95"/>
      <c r="F53" s="94"/>
      <c r="G53" s="39"/>
      <c r="H53" s="76"/>
      <c r="I53" s="73"/>
      <c r="J53" s="97"/>
      <c r="K53" s="98"/>
      <c r="L53" s="99"/>
      <c r="M53" s="40"/>
      <c r="N53" s="40"/>
      <c r="O53" s="46"/>
    </row>
    <row r="54" spans="1:15" s="4" customFormat="1" x14ac:dyDescent="0.35">
      <c r="A54" s="47">
        <f>IF(G54&lt;&gt;"",1+MAX($A$9:A53),"")</f>
        <v>20</v>
      </c>
      <c r="B54" s="50"/>
      <c r="C54" s="126" t="s">
        <v>142</v>
      </c>
      <c r="D54" s="113">
        <v>4</v>
      </c>
      <c r="E54" s="95">
        <v>0</v>
      </c>
      <c r="F54" s="94">
        <f t="shared" ref="F54:F55" si="32">CEILING(SUM(D54:D54)*(1+E54),1)</f>
        <v>4</v>
      </c>
      <c r="G54" s="39" t="s">
        <v>87</v>
      </c>
      <c r="H54" s="119"/>
      <c r="I54" s="73">
        <f t="shared" ref="I54:I55" si="33">F54*H54</f>
        <v>0</v>
      </c>
      <c r="J54" s="121">
        <v>70</v>
      </c>
      <c r="K54" s="100">
        <f>J54*I54</f>
        <v>0</v>
      </c>
      <c r="L54" s="99"/>
      <c r="M54" s="89">
        <f t="shared" ref="M54:M55" si="34">L54*F54</f>
        <v>0</v>
      </c>
      <c r="N54" s="89">
        <f t="shared" ref="N54:N55" si="35">M54+K54</f>
        <v>0</v>
      </c>
      <c r="O54" s="45"/>
    </row>
    <row r="55" spans="1:15" s="4" customFormat="1" x14ac:dyDescent="0.35">
      <c r="A55" s="47">
        <f>IF(G55&lt;&gt;"",1+MAX($A$9:A54),"")</f>
        <v>21</v>
      </c>
      <c r="B55" s="50"/>
      <c r="C55" s="126" t="s">
        <v>143</v>
      </c>
      <c r="D55" s="113">
        <v>4</v>
      </c>
      <c r="E55" s="95">
        <v>0</v>
      </c>
      <c r="F55" s="94">
        <f t="shared" si="32"/>
        <v>4</v>
      </c>
      <c r="G55" s="39" t="s">
        <v>87</v>
      </c>
      <c r="H55" s="119"/>
      <c r="I55" s="73">
        <f t="shared" si="33"/>
        <v>0</v>
      </c>
      <c r="J55" s="121">
        <v>70</v>
      </c>
      <c r="K55" s="100">
        <f>J55*I55</f>
        <v>0</v>
      </c>
      <c r="L55" s="99"/>
      <c r="M55" s="89">
        <f t="shared" si="34"/>
        <v>0</v>
      </c>
      <c r="N55" s="89">
        <f t="shared" si="35"/>
        <v>0</v>
      </c>
      <c r="O55" s="45"/>
    </row>
    <row r="56" spans="1:15" s="4" customFormat="1" x14ac:dyDescent="0.35">
      <c r="A56" s="47">
        <f>IF(G56&lt;&gt;"",1+MAX($A$9:A55),"")</f>
        <v>22</v>
      </c>
      <c r="B56" s="50"/>
      <c r="C56" s="126" t="s">
        <v>144</v>
      </c>
      <c r="D56" s="113">
        <v>4</v>
      </c>
      <c r="E56" s="95">
        <v>0</v>
      </c>
      <c r="F56" s="94">
        <f>CEILING(SUM(D56:D56)*(1+E56),1)</f>
        <v>4</v>
      </c>
      <c r="G56" s="39" t="s">
        <v>87</v>
      </c>
      <c r="H56" s="119"/>
      <c r="I56" s="73">
        <f>F56*H56</f>
        <v>0</v>
      </c>
      <c r="J56" s="121">
        <v>70</v>
      </c>
      <c r="K56" s="100">
        <f t="shared" ref="K56" si="36">J56*I56</f>
        <v>0</v>
      </c>
      <c r="L56" s="99"/>
      <c r="M56" s="89">
        <f>L56*F56</f>
        <v>0</v>
      </c>
      <c r="N56" s="89">
        <f>M56+K56</f>
        <v>0</v>
      </c>
      <c r="O56" s="90"/>
    </row>
    <row r="57" spans="1:15" s="4" customFormat="1" x14ac:dyDescent="0.35">
      <c r="A57" s="47">
        <f>IF(G57&lt;&gt;"",1+MAX($A$9:A56),"")</f>
        <v>23</v>
      </c>
      <c r="B57" s="50"/>
      <c r="C57" s="124" t="s">
        <v>145</v>
      </c>
      <c r="D57" s="113">
        <v>4</v>
      </c>
      <c r="E57" s="95">
        <v>0</v>
      </c>
      <c r="F57" s="94">
        <f t="shared" ref="F57:F58" si="37">CEILING(SUM(D57:D57)*(1+E57),1)</f>
        <v>4</v>
      </c>
      <c r="G57" s="39" t="s">
        <v>87</v>
      </c>
      <c r="H57" s="119"/>
      <c r="I57" s="73">
        <f t="shared" ref="I57:I58" si="38">F57*H57</f>
        <v>0</v>
      </c>
      <c r="J57" s="121">
        <v>70</v>
      </c>
      <c r="K57" s="100">
        <f>J57*I57</f>
        <v>0</v>
      </c>
      <c r="L57" s="99"/>
      <c r="M57" s="89">
        <f t="shared" ref="M57:M58" si="39">L57*F57</f>
        <v>0</v>
      </c>
      <c r="N57" s="89">
        <f t="shared" ref="N57:N58" si="40">M57+K57</f>
        <v>0</v>
      </c>
      <c r="O57" s="45"/>
    </row>
    <row r="58" spans="1:15" s="4" customFormat="1" x14ac:dyDescent="0.35">
      <c r="A58" s="47">
        <f>IF(G58&lt;&gt;"",1+MAX($A$9:A57),"")</f>
        <v>24</v>
      </c>
      <c r="B58" s="50"/>
      <c r="C58" s="126" t="s">
        <v>146</v>
      </c>
      <c r="D58" s="113">
        <v>4</v>
      </c>
      <c r="E58" s="95">
        <v>0</v>
      </c>
      <c r="F58" s="94">
        <f t="shared" si="37"/>
        <v>4</v>
      </c>
      <c r="G58" s="39" t="s">
        <v>87</v>
      </c>
      <c r="H58" s="119"/>
      <c r="I58" s="73">
        <f t="shared" si="38"/>
        <v>0</v>
      </c>
      <c r="J58" s="121">
        <v>70</v>
      </c>
      <c r="K58" s="100">
        <f>J58*I58</f>
        <v>0</v>
      </c>
      <c r="L58" s="99"/>
      <c r="M58" s="89">
        <f t="shared" si="39"/>
        <v>0</v>
      </c>
      <c r="N58" s="89">
        <f t="shared" si="40"/>
        <v>0</v>
      </c>
      <c r="O58" s="45"/>
    </row>
    <row r="59" spans="1:15" s="4" customFormat="1" x14ac:dyDescent="0.35">
      <c r="A59" s="47">
        <f>IF(G59&lt;&gt;"",1+MAX($A$9:A58),"")</f>
        <v>25</v>
      </c>
      <c r="B59" s="50"/>
      <c r="C59" s="126" t="s">
        <v>147</v>
      </c>
      <c r="D59" s="113">
        <v>4</v>
      </c>
      <c r="E59" s="95">
        <v>0</v>
      </c>
      <c r="F59" s="94">
        <f>CEILING(SUM(D59:D59)*(1+E59),1)</f>
        <v>4</v>
      </c>
      <c r="G59" s="39" t="s">
        <v>87</v>
      </c>
      <c r="H59" s="119"/>
      <c r="I59" s="73">
        <f>F59*H59</f>
        <v>0</v>
      </c>
      <c r="J59" s="121">
        <v>70</v>
      </c>
      <c r="K59" s="100">
        <f t="shared" ref="K59" si="41">J59*I59</f>
        <v>0</v>
      </c>
      <c r="L59" s="99"/>
      <c r="M59" s="89">
        <f>L59*F59</f>
        <v>0</v>
      </c>
      <c r="N59" s="89">
        <f>M59+K59</f>
        <v>0</v>
      </c>
      <c r="O59" s="90"/>
    </row>
    <row r="60" spans="1:15" s="4" customFormat="1" x14ac:dyDescent="0.35">
      <c r="A60" s="47">
        <f>IF(G60&lt;&gt;"",1+MAX($A$9:A59),"")</f>
        <v>26</v>
      </c>
      <c r="B60" s="50"/>
      <c r="C60" s="126" t="s">
        <v>148</v>
      </c>
      <c r="D60" s="113">
        <v>4</v>
      </c>
      <c r="E60" s="95">
        <v>0</v>
      </c>
      <c r="F60" s="94">
        <f t="shared" ref="F60:F61" si="42">CEILING(SUM(D60:D60)*(1+E60),1)</f>
        <v>4</v>
      </c>
      <c r="G60" s="39" t="s">
        <v>87</v>
      </c>
      <c r="H60" s="119"/>
      <c r="I60" s="73">
        <f t="shared" ref="I60:I61" si="43">F60*H60</f>
        <v>0</v>
      </c>
      <c r="J60" s="121">
        <v>70</v>
      </c>
      <c r="K60" s="100">
        <f>J60*I60</f>
        <v>0</v>
      </c>
      <c r="L60" s="99"/>
      <c r="M60" s="89">
        <f t="shared" ref="M60:M61" si="44">L60*F60</f>
        <v>0</v>
      </c>
      <c r="N60" s="89">
        <f t="shared" ref="N60:N61" si="45">M60+K60</f>
        <v>0</v>
      </c>
      <c r="O60" s="45"/>
    </row>
    <row r="61" spans="1:15" s="4" customFormat="1" x14ac:dyDescent="0.35">
      <c r="A61" s="47">
        <f>IF(G61&lt;&gt;"",1+MAX($A$9:A60),"")</f>
        <v>27</v>
      </c>
      <c r="B61" s="50"/>
      <c r="C61" s="126" t="s">
        <v>149</v>
      </c>
      <c r="D61" s="113">
        <v>4</v>
      </c>
      <c r="E61" s="95">
        <v>0</v>
      </c>
      <c r="F61" s="94">
        <f t="shared" si="42"/>
        <v>4</v>
      </c>
      <c r="G61" s="39" t="s">
        <v>87</v>
      </c>
      <c r="H61" s="119"/>
      <c r="I61" s="73">
        <f t="shared" si="43"/>
        <v>0</v>
      </c>
      <c r="J61" s="121">
        <v>70</v>
      </c>
      <c r="K61" s="100">
        <f>J61*I61</f>
        <v>0</v>
      </c>
      <c r="L61" s="99"/>
      <c r="M61" s="89">
        <f t="shared" si="44"/>
        <v>0</v>
      </c>
      <c r="N61" s="89">
        <f t="shared" si="45"/>
        <v>0</v>
      </c>
      <c r="O61" s="45"/>
    </row>
    <row r="62" spans="1:15" s="4" customFormat="1" x14ac:dyDescent="0.35">
      <c r="A62" s="47">
        <f>IF(G62&lt;&gt;"",1+MAX($A$9:A61),"")</f>
        <v>28</v>
      </c>
      <c r="B62" s="50"/>
      <c r="C62" s="124" t="s">
        <v>150</v>
      </c>
      <c r="D62" s="113">
        <v>8</v>
      </c>
      <c r="E62" s="95">
        <v>0</v>
      </c>
      <c r="F62" s="94">
        <f>CEILING(SUM(D62:D62)*(1+E62),1)</f>
        <v>8</v>
      </c>
      <c r="G62" s="39" t="s">
        <v>87</v>
      </c>
      <c r="H62" s="119"/>
      <c r="I62" s="73">
        <f>F62*H62</f>
        <v>0</v>
      </c>
      <c r="J62" s="121">
        <v>70</v>
      </c>
      <c r="K62" s="100">
        <f t="shared" ref="K62" si="46">J62*I62</f>
        <v>0</v>
      </c>
      <c r="L62" s="99"/>
      <c r="M62" s="89">
        <f>L62*F62</f>
        <v>0</v>
      </c>
      <c r="N62" s="89">
        <f>M62+K62</f>
        <v>0</v>
      </c>
      <c r="O62" s="90"/>
    </row>
    <row r="63" spans="1:15" s="4" customFormat="1" x14ac:dyDescent="0.35">
      <c r="A63" s="47">
        <f>IF(G63&lt;&gt;"",1+MAX($A$9:A62),"")</f>
        <v>29</v>
      </c>
      <c r="B63" s="50"/>
      <c r="C63" s="126" t="s">
        <v>151</v>
      </c>
      <c r="D63" s="113">
        <v>4</v>
      </c>
      <c r="E63" s="95">
        <v>0</v>
      </c>
      <c r="F63" s="94">
        <f t="shared" ref="F63:F64" si="47">CEILING(SUM(D63:D63)*(1+E63),1)</f>
        <v>4</v>
      </c>
      <c r="G63" s="39" t="s">
        <v>87</v>
      </c>
      <c r="H63" s="119"/>
      <c r="I63" s="73">
        <f t="shared" ref="I63:I64" si="48">F63*H63</f>
        <v>0</v>
      </c>
      <c r="J63" s="121">
        <v>70</v>
      </c>
      <c r="K63" s="100">
        <f>J63*I63</f>
        <v>0</v>
      </c>
      <c r="L63" s="99"/>
      <c r="M63" s="89">
        <f t="shared" ref="M63:M64" si="49">L63*F63</f>
        <v>0</v>
      </c>
      <c r="N63" s="89">
        <f t="shared" ref="N63:N64" si="50">M63+K63</f>
        <v>0</v>
      </c>
      <c r="O63" s="45"/>
    </row>
    <row r="64" spans="1:15" s="4" customFormat="1" x14ac:dyDescent="0.35">
      <c r="A64" s="47">
        <f>IF(G64&lt;&gt;"",1+MAX($A$9:A63),"")</f>
        <v>30</v>
      </c>
      <c r="B64" s="50"/>
      <c r="C64" s="126" t="s">
        <v>152</v>
      </c>
      <c r="D64" s="113">
        <v>8</v>
      </c>
      <c r="E64" s="95">
        <v>0</v>
      </c>
      <c r="F64" s="94">
        <f t="shared" si="47"/>
        <v>8</v>
      </c>
      <c r="G64" s="39" t="s">
        <v>87</v>
      </c>
      <c r="H64" s="119"/>
      <c r="I64" s="73">
        <f t="shared" si="48"/>
        <v>0</v>
      </c>
      <c r="J64" s="121">
        <v>70</v>
      </c>
      <c r="K64" s="100">
        <f>J64*I64</f>
        <v>0</v>
      </c>
      <c r="L64" s="99"/>
      <c r="M64" s="89">
        <f t="shared" si="49"/>
        <v>0</v>
      </c>
      <c r="N64" s="89">
        <f t="shared" si="50"/>
        <v>0</v>
      </c>
      <c r="O64" s="45"/>
    </row>
    <row r="65" spans="1:15" s="4" customFormat="1" x14ac:dyDescent="0.35">
      <c r="A65" s="47">
        <f>IF(G65&lt;&gt;"",1+MAX($A$9:A64),"")</f>
        <v>31</v>
      </c>
      <c r="B65" s="50"/>
      <c r="C65" s="126" t="s">
        <v>153</v>
      </c>
      <c r="D65" s="113">
        <v>12</v>
      </c>
      <c r="E65" s="95">
        <v>0</v>
      </c>
      <c r="F65" s="94">
        <f>CEILING(SUM(D65:D65)*(1+E65),1)</f>
        <v>12</v>
      </c>
      <c r="G65" s="39" t="s">
        <v>87</v>
      </c>
      <c r="H65" s="119"/>
      <c r="I65" s="73">
        <f>F65*H65</f>
        <v>0</v>
      </c>
      <c r="J65" s="121">
        <v>70</v>
      </c>
      <c r="K65" s="100">
        <f t="shared" ref="K65" si="51">J65*I65</f>
        <v>0</v>
      </c>
      <c r="L65" s="99"/>
      <c r="M65" s="89">
        <f>L65*F65</f>
        <v>0</v>
      </c>
      <c r="N65" s="89">
        <f>M65+K65</f>
        <v>0</v>
      </c>
      <c r="O65" s="90"/>
    </row>
    <row r="66" spans="1:15" s="4" customFormat="1" x14ac:dyDescent="0.35">
      <c r="A66" s="47" t="str">
        <f>IF(G66&lt;&gt;"",1+MAX($A$9:A65),"")</f>
        <v/>
      </c>
      <c r="B66" s="50"/>
      <c r="C66" s="131"/>
      <c r="D66" s="113"/>
      <c r="E66" s="95"/>
      <c r="F66" s="94"/>
      <c r="G66" s="39"/>
      <c r="H66" s="119"/>
      <c r="I66" s="73"/>
      <c r="J66" s="97"/>
      <c r="K66" s="100"/>
      <c r="L66" s="99"/>
      <c r="M66" s="89"/>
      <c r="N66" s="89"/>
      <c r="O66" s="90"/>
    </row>
    <row r="67" spans="1:15" s="4" customFormat="1" x14ac:dyDescent="0.35">
      <c r="A67" s="47" t="str">
        <f>IF(G67&lt;&gt;"",1+MAX($A$9:A66),"")</f>
        <v/>
      </c>
      <c r="B67" s="50"/>
      <c r="C67" s="132" t="s">
        <v>107</v>
      </c>
      <c r="D67" s="109">
        <v>0</v>
      </c>
      <c r="E67" s="96"/>
      <c r="F67" s="94"/>
      <c r="G67" s="82"/>
      <c r="H67" s="119"/>
      <c r="I67" s="73"/>
      <c r="J67" s="97"/>
      <c r="K67" s="100"/>
      <c r="L67" s="99"/>
      <c r="M67" s="89"/>
      <c r="N67" s="89"/>
      <c r="O67" s="87"/>
    </row>
    <row r="68" spans="1:15" s="4" customFormat="1" x14ac:dyDescent="0.35">
      <c r="A68" s="47"/>
      <c r="B68" s="50"/>
      <c r="C68" s="101" t="s">
        <v>154</v>
      </c>
      <c r="D68" s="109">
        <v>0</v>
      </c>
      <c r="E68" s="96"/>
      <c r="F68" s="94"/>
      <c r="G68" s="82"/>
      <c r="H68" s="119"/>
      <c r="I68" s="73"/>
      <c r="J68" s="97"/>
      <c r="K68" s="100"/>
      <c r="L68" s="99"/>
      <c r="M68" s="89"/>
      <c r="N68" s="89"/>
      <c r="O68" s="87"/>
    </row>
    <row r="69" spans="1:15" s="4" customFormat="1" x14ac:dyDescent="0.35">
      <c r="A69" s="47" t="str">
        <f>IF(G69&lt;&gt;"",1+MAX($A$9:A67),"")</f>
        <v/>
      </c>
      <c r="B69" s="50"/>
      <c r="C69" s="120" t="s">
        <v>155</v>
      </c>
      <c r="D69" s="109">
        <v>0</v>
      </c>
      <c r="E69" s="96"/>
      <c r="F69" s="94"/>
      <c r="G69" s="82"/>
      <c r="H69" s="119"/>
      <c r="I69" s="73"/>
      <c r="J69" s="97"/>
      <c r="K69" s="100"/>
      <c r="L69" s="99"/>
      <c r="M69" s="89"/>
      <c r="N69" s="89"/>
      <c r="O69" s="45"/>
    </row>
    <row r="70" spans="1:15" s="4" customFormat="1" x14ac:dyDescent="0.35">
      <c r="A70" s="47">
        <f>IF(G70&lt;&gt;"",1+MAX($A$9:A69),"")</f>
        <v>32</v>
      </c>
      <c r="B70" s="50"/>
      <c r="C70" s="36" t="s">
        <v>156</v>
      </c>
      <c r="D70" s="113">
        <v>100</v>
      </c>
      <c r="E70" s="95">
        <v>0.05</v>
      </c>
      <c r="F70" s="94">
        <f t="shared" ref="F70" si="52">CEILING(SUM(D70:D70)*(1+E70),1)</f>
        <v>105</v>
      </c>
      <c r="G70" s="39" t="s">
        <v>112</v>
      </c>
      <c r="H70" s="119"/>
      <c r="I70" s="73">
        <f>H70*F70</f>
        <v>0</v>
      </c>
      <c r="J70" s="121">
        <v>70</v>
      </c>
      <c r="K70" s="100">
        <f>J70*I70</f>
        <v>0</v>
      </c>
      <c r="L70" s="99"/>
      <c r="M70" s="89">
        <f t="shared" ref="M70" si="53">L70*F70</f>
        <v>0</v>
      </c>
      <c r="N70" s="89">
        <f t="shared" ref="N70" si="54">M70+K70</f>
        <v>0</v>
      </c>
      <c r="O70" s="90"/>
    </row>
    <row r="71" spans="1:15" s="4" customFormat="1" x14ac:dyDescent="0.35">
      <c r="A71" s="47"/>
      <c r="B71" s="50"/>
      <c r="C71" s="36"/>
      <c r="D71" s="113"/>
      <c r="E71" s="95"/>
      <c r="F71" s="94"/>
      <c r="G71" s="39"/>
      <c r="H71" s="119"/>
      <c r="I71" s="73"/>
      <c r="J71" s="121"/>
      <c r="K71" s="100"/>
      <c r="L71" s="99"/>
      <c r="M71" s="89"/>
      <c r="N71" s="89"/>
      <c r="O71" s="90"/>
    </row>
    <row r="72" spans="1:15" s="4" customFormat="1" x14ac:dyDescent="0.35">
      <c r="A72" s="47" t="str">
        <f>IF(G72&lt;&gt;"",1+MAX($A$9:A70),"")</f>
        <v/>
      </c>
      <c r="B72" s="50"/>
      <c r="C72" s="101" t="s">
        <v>157</v>
      </c>
      <c r="D72" s="112"/>
      <c r="E72" s="95"/>
      <c r="F72" s="94"/>
      <c r="G72" s="39"/>
      <c r="H72" s="119"/>
      <c r="I72" s="73"/>
      <c r="J72" s="97"/>
      <c r="K72" s="100"/>
      <c r="L72" s="99"/>
      <c r="M72" s="89"/>
      <c r="N72" s="89"/>
      <c r="O72" s="90"/>
    </row>
    <row r="73" spans="1:15" s="4" customFormat="1" x14ac:dyDescent="0.35">
      <c r="A73" s="47" t="str">
        <f>IF(G73&lt;&gt;"",1+MAX($A$9:A72),"")</f>
        <v/>
      </c>
      <c r="B73" s="50"/>
      <c r="C73" s="120" t="s">
        <v>158</v>
      </c>
      <c r="D73" s="112"/>
      <c r="E73" s="95"/>
      <c r="F73" s="94"/>
      <c r="G73" s="39"/>
      <c r="H73" s="119"/>
      <c r="I73" s="73"/>
      <c r="J73" s="97"/>
      <c r="K73" s="100"/>
      <c r="L73" s="99"/>
      <c r="M73" s="89"/>
      <c r="N73" s="89"/>
      <c r="O73" s="90"/>
    </row>
    <row r="74" spans="1:15" s="4" customFormat="1" x14ac:dyDescent="0.35">
      <c r="A74" s="47">
        <f>IF(G74&lt;&gt;"",1+MAX($A$9:A73),"")</f>
        <v>33</v>
      </c>
      <c r="B74" s="50"/>
      <c r="C74" s="36" t="s">
        <v>159</v>
      </c>
      <c r="D74" s="113">
        <v>12</v>
      </c>
      <c r="E74" s="95">
        <v>0</v>
      </c>
      <c r="F74" s="94">
        <f t="shared" ref="F74" si="55">CEILING(SUM(D74:D74)*(1+E74),1)</f>
        <v>12</v>
      </c>
      <c r="G74" s="39" t="s">
        <v>87</v>
      </c>
      <c r="H74" s="119"/>
      <c r="I74" s="73">
        <f t="shared" ref="I74" si="56">H74*F74</f>
        <v>0</v>
      </c>
      <c r="J74" s="121">
        <v>70</v>
      </c>
      <c r="K74" s="100">
        <f t="shared" ref="K74" si="57">J74*I74</f>
        <v>0</v>
      </c>
      <c r="L74" s="99"/>
      <c r="M74" s="89">
        <f t="shared" ref="M74" si="58">L74*F74</f>
        <v>0</v>
      </c>
      <c r="N74" s="89">
        <f t="shared" ref="N74" si="59">M74+K74</f>
        <v>0</v>
      </c>
      <c r="O74" s="90"/>
    </row>
    <row r="75" spans="1:15" s="4" customFormat="1" x14ac:dyDescent="0.35">
      <c r="A75" s="47" t="str">
        <f>IF(G75&lt;&gt;"",1+MAX($A$9:A74),"")</f>
        <v/>
      </c>
      <c r="B75" s="50"/>
      <c r="C75" s="36"/>
      <c r="D75" s="113"/>
      <c r="E75" s="95"/>
      <c r="F75" s="94"/>
      <c r="G75" s="39"/>
      <c r="H75" s="119"/>
      <c r="I75" s="73"/>
      <c r="J75" s="97"/>
      <c r="K75" s="100"/>
      <c r="L75" s="99"/>
      <c r="M75" s="89"/>
      <c r="N75" s="89"/>
      <c r="O75" s="90"/>
    </row>
    <row r="76" spans="1:15" s="4" customFormat="1" x14ac:dyDescent="0.35">
      <c r="A76" s="47" t="str">
        <f>IF(G76&lt;&gt;"",1+MAX($A$9:A75),"")</f>
        <v/>
      </c>
      <c r="B76" s="50"/>
      <c r="C76" s="101" t="s">
        <v>111</v>
      </c>
      <c r="D76" s="113"/>
      <c r="E76" s="96"/>
      <c r="F76" s="94"/>
      <c r="G76" s="82"/>
      <c r="H76" s="119"/>
      <c r="I76" s="73"/>
      <c r="J76" s="97"/>
      <c r="K76" s="100"/>
      <c r="L76" s="99"/>
      <c r="M76" s="89"/>
      <c r="N76" s="89"/>
      <c r="O76" s="90"/>
    </row>
    <row r="77" spans="1:15" s="4" customFormat="1" x14ac:dyDescent="0.35">
      <c r="A77" s="47"/>
      <c r="B77" s="50"/>
      <c r="C77" s="120" t="s">
        <v>160</v>
      </c>
      <c r="D77" s="109">
        <v>0</v>
      </c>
      <c r="E77" s="96"/>
      <c r="F77" s="94"/>
      <c r="G77" s="82"/>
      <c r="H77" s="119"/>
      <c r="I77" s="73"/>
      <c r="J77" s="97"/>
      <c r="K77" s="100"/>
      <c r="L77" s="99"/>
      <c r="M77" s="89"/>
      <c r="N77" s="89"/>
      <c r="O77" s="87"/>
    </row>
    <row r="78" spans="1:15" s="4" customFormat="1" x14ac:dyDescent="0.35">
      <c r="A78" s="47">
        <f>IF(G78&lt;&gt;"",1+MAX($A$9:A77),"")</f>
        <v>34</v>
      </c>
      <c r="B78" s="50"/>
      <c r="C78" s="122" t="s">
        <v>161</v>
      </c>
      <c r="D78" s="113">
        <v>640</v>
      </c>
      <c r="E78" s="96">
        <v>0.05</v>
      </c>
      <c r="F78" s="94">
        <f t="shared" ref="F78:F84" si="60">CEILING(SUM(D78:D78)*(1+E78),1)</f>
        <v>672</v>
      </c>
      <c r="G78" s="82" t="s">
        <v>112</v>
      </c>
      <c r="H78" s="119"/>
      <c r="I78" s="73">
        <f t="shared" ref="I78" si="61">H78*F78</f>
        <v>0</v>
      </c>
      <c r="J78" s="121">
        <v>70</v>
      </c>
      <c r="K78" s="100">
        <f t="shared" ref="K78:K86" si="62">J78*I78</f>
        <v>0</v>
      </c>
      <c r="L78" s="99"/>
      <c r="M78" s="89">
        <f t="shared" ref="M78:M84" si="63">L78*F78</f>
        <v>0</v>
      </c>
      <c r="N78" s="89">
        <f t="shared" ref="N78:N84" si="64">M78+K78</f>
        <v>0</v>
      </c>
      <c r="O78" s="90"/>
    </row>
    <row r="79" spans="1:15" s="4" customFormat="1" x14ac:dyDescent="0.35">
      <c r="A79" s="47">
        <f>IF(G79&lt;&gt;"",1+MAX($A$9:A78),"")</f>
        <v>35</v>
      </c>
      <c r="B79" s="50"/>
      <c r="C79" s="122" t="s">
        <v>162</v>
      </c>
      <c r="D79" s="113">
        <v>356</v>
      </c>
      <c r="E79" s="96">
        <v>0.05</v>
      </c>
      <c r="F79" s="94">
        <f t="shared" si="60"/>
        <v>374</v>
      </c>
      <c r="G79" s="82" t="s">
        <v>112</v>
      </c>
      <c r="H79" s="119"/>
      <c r="I79" s="73">
        <f>H79*F79</f>
        <v>0</v>
      </c>
      <c r="J79" s="121">
        <v>70</v>
      </c>
      <c r="K79" s="100">
        <f t="shared" si="62"/>
        <v>0</v>
      </c>
      <c r="L79" s="99"/>
      <c r="M79" s="89">
        <f t="shared" si="63"/>
        <v>0</v>
      </c>
      <c r="N79" s="89">
        <f t="shared" si="64"/>
        <v>0</v>
      </c>
      <c r="O79" s="90"/>
    </row>
    <row r="80" spans="1:15" s="4" customFormat="1" x14ac:dyDescent="0.35">
      <c r="A80" s="47">
        <f>IF(G80&lt;&gt;"",1+MAX($A$9:A79),"")</f>
        <v>36</v>
      </c>
      <c r="B80" s="50"/>
      <c r="C80" s="122" t="s">
        <v>163</v>
      </c>
      <c r="D80" s="113">
        <v>148</v>
      </c>
      <c r="E80" s="96">
        <v>0.05</v>
      </c>
      <c r="F80" s="94">
        <f t="shared" si="60"/>
        <v>156</v>
      </c>
      <c r="G80" s="82" t="s">
        <v>112</v>
      </c>
      <c r="H80" s="119"/>
      <c r="I80" s="73">
        <f t="shared" ref="I80:I84" si="65">H80*F80</f>
        <v>0</v>
      </c>
      <c r="J80" s="121">
        <v>70</v>
      </c>
      <c r="K80" s="100">
        <f t="shared" si="62"/>
        <v>0</v>
      </c>
      <c r="L80" s="99"/>
      <c r="M80" s="89">
        <f t="shared" si="63"/>
        <v>0</v>
      </c>
      <c r="N80" s="89">
        <f t="shared" si="64"/>
        <v>0</v>
      </c>
      <c r="O80" s="90"/>
    </row>
    <row r="81" spans="1:15" s="4" customFormat="1" x14ac:dyDescent="0.35">
      <c r="A81" s="47">
        <f>IF(G81&lt;&gt;"",1+MAX($A$9:A80),"")</f>
        <v>37</v>
      </c>
      <c r="B81" s="50"/>
      <c r="C81" s="122" t="s">
        <v>164</v>
      </c>
      <c r="D81" s="113">
        <v>300</v>
      </c>
      <c r="E81" s="96">
        <v>0.05</v>
      </c>
      <c r="F81" s="94">
        <f t="shared" si="60"/>
        <v>315</v>
      </c>
      <c r="G81" s="82" t="s">
        <v>112</v>
      </c>
      <c r="H81" s="119"/>
      <c r="I81" s="73">
        <f t="shared" si="65"/>
        <v>0</v>
      </c>
      <c r="J81" s="121">
        <v>70</v>
      </c>
      <c r="K81" s="100">
        <f t="shared" si="62"/>
        <v>0</v>
      </c>
      <c r="L81" s="99"/>
      <c r="M81" s="89">
        <f t="shared" si="63"/>
        <v>0</v>
      </c>
      <c r="N81" s="89">
        <f t="shared" si="64"/>
        <v>0</v>
      </c>
      <c r="O81" s="90"/>
    </row>
    <row r="82" spans="1:15" s="4" customFormat="1" x14ac:dyDescent="0.35">
      <c r="A82" s="47"/>
      <c r="B82" s="50"/>
      <c r="C82" s="120" t="s">
        <v>165</v>
      </c>
      <c r="D82" s="113"/>
      <c r="E82" s="96"/>
      <c r="F82" s="94"/>
      <c r="G82" s="82"/>
      <c r="H82" s="119"/>
      <c r="I82" s="73"/>
      <c r="J82" s="121"/>
      <c r="K82" s="100"/>
      <c r="L82" s="99"/>
      <c r="M82" s="89"/>
      <c r="N82" s="89"/>
      <c r="O82" s="90"/>
    </row>
    <row r="83" spans="1:15" s="4" customFormat="1" x14ac:dyDescent="0.35">
      <c r="A83" s="47">
        <f>IF(G83&lt;&gt;"",1+MAX($A$9:A81),"")</f>
        <v>38</v>
      </c>
      <c r="B83" s="50"/>
      <c r="C83" s="122" t="s">
        <v>166</v>
      </c>
      <c r="D83" s="113">
        <v>404</v>
      </c>
      <c r="E83" s="96">
        <v>0.05</v>
      </c>
      <c r="F83" s="94">
        <f t="shared" si="60"/>
        <v>425</v>
      </c>
      <c r="G83" s="82" t="s">
        <v>112</v>
      </c>
      <c r="H83" s="119"/>
      <c r="I83" s="73">
        <f t="shared" si="65"/>
        <v>0</v>
      </c>
      <c r="J83" s="121">
        <v>70</v>
      </c>
      <c r="K83" s="100">
        <f t="shared" si="62"/>
        <v>0</v>
      </c>
      <c r="L83" s="99"/>
      <c r="M83" s="89">
        <f t="shared" si="63"/>
        <v>0</v>
      </c>
      <c r="N83" s="89">
        <f t="shared" si="64"/>
        <v>0</v>
      </c>
      <c r="O83" s="90"/>
    </row>
    <row r="84" spans="1:15" s="4" customFormat="1" x14ac:dyDescent="0.35">
      <c r="A84" s="47">
        <f>IF(G84&lt;&gt;"",1+MAX($A$9:A83),"")</f>
        <v>39</v>
      </c>
      <c r="B84" s="50"/>
      <c r="C84" s="122" t="s">
        <v>167</v>
      </c>
      <c r="D84" s="113">
        <v>384</v>
      </c>
      <c r="E84" s="96">
        <v>0.05</v>
      </c>
      <c r="F84" s="94">
        <f t="shared" si="60"/>
        <v>404</v>
      </c>
      <c r="G84" s="82" t="s">
        <v>112</v>
      </c>
      <c r="H84" s="119"/>
      <c r="I84" s="73">
        <f t="shared" si="65"/>
        <v>0</v>
      </c>
      <c r="J84" s="121">
        <v>70</v>
      </c>
      <c r="K84" s="100">
        <f t="shared" si="62"/>
        <v>0</v>
      </c>
      <c r="L84" s="99"/>
      <c r="M84" s="89">
        <f t="shared" si="63"/>
        <v>0</v>
      </c>
      <c r="N84" s="89">
        <f t="shared" si="64"/>
        <v>0</v>
      </c>
      <c r="O84" s="90"/>
    </row>
    <row r="85" spans="1:15" s="4" customFormat="1" x14ac:dyDescent="0.35">
      <c r="A85" s="47"/>
      <c r="B85" s="50"/>
      <c r="C85" s="120" t="s">
        <v>168</v>
      </c>
      <c r="D85" s="113"/>
      <c r="E85" s="96"/>
      <c r="F85" s="94"/>
      <c r="G85" s="82"/>
      <c r="H85" s="119"/>
      <c r="I85" s="73"/>
      <c r="J85" s="121"/>
      <c r="K85" s="100"/>
      <c r="L85" s="99"/>
      <c r="M85" s="89"/>
      <c r="N85" s="89"/>
      <c r="O85" s="90"/>
    </row>
    <row r="86" spans="1:15" s="4" customFormat="1" x14ac:dyDescent="0.35">
      <c r="A86" s="47">
        <f>IF(G86&lt;&gt;"",1+MAX($A$9:A84),"")</f>
        <v>40</v>
      </c>
      <c r="B86" s="50"/>
      <c r="C86" s="122" t="s">
        <v>169</v>
      </c>
      <c r="D86" s="113">
        <v>368</v>
      </c>
      <c r="E86" s="96">
        <v>0.05</v>
      </c>
      <c r="F86" s="94">
        <f t="shared" ref="F86" si="66">CEILING(SUM(D86:D86)*(1+E86),1)</f>
        <v>387</v>
      </c>
      <c r="G86" s="82" t="s">
        <v>112</v>
      </c>
      <c r="H86" s="119"/>
      <c r="I86" s="73">
        <f>H86*F86</f>
        <v>0</v>
      </c>
      <c r="J86" s="121">
        <v>70</v>
      </c>
      <c r="K86" s="100">
        <f t="shared" si="62"/>
        <v>0</v>
      </c>
      <c r="L86" s="99"/>
      <c r="M86" s="89">
        <f t="shared" ref="M86" si="67">L86*F86</f>
        <v>0</v>
      </c>
      <c r="N86" s="89">
        <f t="shared" ref="N86" si="68">M86+K86</f>
        <v>0</v>
      </c>
      <c r="O86" s="90"/>
    </row>
    <row r="87" spans="1:15" s="4" customFormat="1" x14ac:dyDescent="0.35">
      <c r="A87" s="47" t="str">
        <f>IF(G87&lt;&gt;"",1+MAX($A$9:A86),"")</f>
        <v/>
      </c>
      <c r="B87" s="50"/>
      <c r="C87" s="36"/>
      <c r="D87" s="113"/>
      <c r="E87" s="95"/>
      <c r="F87" s="94"/>
      <c r="G87" s="39"/>
      <c r="H87" s="119"/>
      <c r="I87" s="73"/>
      <c r="J87" s="97"/>
      <c r="K87" s="100"/>
      <c r="L87" s="99"/>
      <c r="M87" s="89"/>
      <c r="N87" s="89"/>
      <c r="O87" s="90"/>
    </row>
    <row r="88" spans="1:15" s="4" customFormat="1" x14ac:dyDescent="0.35">
      <c r="A88" s="47" t="str">
        <f>IF(G88&lt;&gt;"",1+MAX($A$9:A87),"")</f>
        <v/>
      </c>
      <c r="B88" s="50"/>
      <c r="C88" s="101" t="s">
        <v>108</v>
      </c>
      <c r="D88" s="113"/>
      <c r="E88" s="96"/>
      <c r="F88" s="94"/>
      <c r="G88" s="82"/>
      <c r="H88" s="119"/>
      <c r="I88" s="73"/>
      <c r="J88" s="97"/>
      <c r="K88" s="100"/>
      <c r="L88" s="99"/>
      <c r="M88" s="89"/>
      <c r="N88" s="89"/>
      <c r="O88" s="90"/>
    </row>
    <row r="89" spans="1:15" s="4" customFormat="1" x14ac:dyDescent="0.35">
      <c r="A89" s="47"/>
      <c r="B89" s="50"/>
      <c r="C89" s="120" t="s">
        <v>170</v>
      </c>
      <c r="D89" s="113"/>
      <c r="E89" s="96"/>
      <c r="F89" s="94"/>
      <c r="G89" s="82"/>
      <c r="H89" s="119"/>
      <c r="I89" s="73"/>
      <c r="J89" s="121"/>
      <c r="K89" s="100"/>
      <c r="L89" s="99"/>
      <c r="M89" s="89"/>
      <c r="N89" s="89"/>
      <c r="O89" s="90"/>
    </row>
    <row r="90" spans="1:15" s="4" customFormat="1" x14ac:dyDescent="0.35">
      <c r="A90" s="47">
        <f>IF(G90&lt;&gt;"",1+MAX($A$9:A89),"")</f>
        <v>41</v>
      </c>
      <c r="B90" s="50"/>
      <c r="C90" s="122" t="s">
        <v>171</v>
      </c>
      <c r="D90" s="113">
        <v>184</v>
      </c>
      <c r="E90" s="96">
        <v>0</v>
      </c>
      <c r="F90" s="94">
        <f t="shared" ref="F90:F93" si="69">CEILING(SUM(D90:D90)*(1+E90),1)</f>
        <v>184</v>
      </c>
      <c r="G90" s="82" t="s">
        <v>87</v>
      </c>
      <c r="H90" s="119"/>
      <c r="I90" s="73">
        <f t="shared" ref="I90:I93" si="70">H90*F90</f>
        <v>0</v>
      </c>
      <c r="J90" s="121">
        <v>70</v>
      </c>
      <c r="K90" s="100">
        <f t="shared" ref="K90:K93" si="71">J90*I90</f>
        <v>0</v>
      </c>
      <c r="L90" s="99"/>
      <c r="M90" s="89">
        <f t="shared" ref="M90:M93" si="72">L90*F90</f>
        <v>0</v>
      </c>
      <c r="N90" s="89">
        <f t="shared" ref="N90:N93" si="73">M90+K90</f>
        <v>0</v>
      </c>
      <c r="O90" s="90"/>
    </row>
    <row r="91" spans="1:15" s="4" customFormat="1" x14ac:dyDescent="0.35">
      <c r="A91" s="47">
        <f>IF(G91&lt;&gt;"",1+MAX($A$9:A90),"")</f>
        <v>42</v>
      </c>
      <c r="B91" s="50"/>
      <c r="C91" s="122" t="s">
        <v>172</v>
      </c>
      <c r="D91" s="113">
        <v>76</v>
      </c>
      <c r="E91" s="96">
        <v>0</v>
      </c>
      <c r="F91" s="94">
        <f t="shared" si="69"/>
        <v>76</v>
      </c>
      <c r="G91" s="82" t="s">
        <v>87</v>
      </c>
      <c r="H91" s="119"/>
      <c r="I91" s="73">
        <f t="shared" si="70"/>
        <v>0</v>
      </c>
      <c r="J91" s="121">
        <v>70</v>
      </c>
      <c r="K91" s="100">
        <f t="shared" si="71"/>
        <v>0</v>
      </c>
      <c r="L91" s="99"/>
      <c r="M91" s="89">
        <f t="shared" si="72"/>
        <v>0</v>
      </c>
      <c r="N91" s="89">
        <f t="shared" si="73"/>
        <v>0</v>
      </c>
      <c r="O91" s="90"/>
    </row>
    <row r="92" spans="1:15" s="4" customFormat="1" x14ac:dyDescent="0.35">
      <c r="A92" s="47">
        <f>IF(G92&lt;&gt;"",1+MAX($A$9:A91),"")</f>
        <v>43</v>
      </c>
      <c r="B92" s="50"/>
      <c r="C92" s="122" t="s">
        <v>173</v>
      </c>
      <c r="D92" s="113">
        <v>24</v>
      </c>
      <c r="E92" s="96">
        <v>0</v>
      </c>
      <c r="F92" s="94">
        <f t="shared" si="69"/>
        <v>24</v>
      </c>
      <c r="G92" s="82" t="s">
        <v>87</v>
      </c>
      <c r="H92" s="119"/>
      <c r="I92" s="73">
        <f t="shared" si="70"/>
        <v>0</v>
      </c>
      <c r="J92" s="121">
        <v>70</v>
      </c>
      <c r="K92" s="100">
        <f t="shared" si="71"/>
        <v>0</v>
      </c>
      <c r="L92" s="99"/>
      <c r="M92" s="89">
        <f t="shared" si="72"/>
        <v>0</v>
      </c>
      <c r="N92" s="89">
        <f t="shared" si="73"/>
        <v>0</v>
      </c>
      <c r="O92" s="90"/>
    </row>
    <row r="93" spans="1:15" s="4" customFormat="1" x14ac:dyDescent="0.35">
      <c r="A93" s="47">
        <f>IF(G93&lt;&gt;"",1+MAX($A$9:A92),"")</f>
        <v>44</v>
      </c>
      <c r="B93" s="50"/>
      <c r="C93" s="122" t="s">
        <v>174</v>
      </c>
      <c r="D93" s="113">
        <v>36</v>
      </c>
      <c r="E93" s="96">
        <v>0</v>
      </c>
      <c r="F93" s="94">
        <f t="shared" si="69"/>
        <v>36</v>
      </c>
      <c r="G93" s="82" t="s">
        <v>87</v>
      </c>
      <c r="H93" s="119"/>
      <c r="I93" s="73">
        <f t="shared" si="70"/>
        <v>0</v>
      </c>
      <c r="J93" s="121">
        <v>70</v>
      </c>
      <c r="K93" s="100">
        <f t="shared" si="71"/>
        <v>0</v>
      </c>
      <c r="L93" s="99"/>
      <c r="M93" s="89">
        <f t="shared" si="72"/>
        <v>0</v>
      </c>
      <c r="N93" s="89">
        <f t="shared" si="73"/>
        <v>0</v>
      </c>
      <c r="O93" s="90"/>
    </row>
    <row r="94" spans="1:15" s="4" customFormat="1" x14ac:dyDescent="0.35">
      <c r="A94" s="47" t="str">
        <f>IF(G94&lt;&gt;"",1+MAX($A$9:A93),"")</f>
        <v/>
      </c>
      <c r="B94" s="50"/>
      <c r="C94" s="36"/>
      <c r="D94" s="113"/>
      <c r="E94" s="95"/>
      <c r="F94" s="94"/>
      <c r="G94" s="39"/>
      <c r="H94" s="119"/>
      <c r="I94" s="73"/>
      <c r="J94" s="97"/>
      <c r="K94" s="100"/>
      <c r="L94" s="99"/>
      <c r="M94" s="89"/>
      <c r="N94" s="89"/>
      <c r="O94" s="90"/>
    </row>
    <row r="95" spans="1:15" s="4" customFormat="1" x14ac:dyDescent="0.35">
      <c r="A95" s="47" t="str">
        <f>IF(G95&lt;&gt;"",1+MAX($A$9:A94),"")</f>
        <v/>
      </c>
      <c r="B95" s="50"/>
      <c r="C95" s="101" t="s">
        <v>131</v>
      </c>
      <c r="D95" s="113"/>
      <c r="E95" s="96"/>
      <c r="F95" s="94"/>
      <c r="G95" s="82"/>
      <c r="H95" s="119"/>
      <c r="I95" s="73"/>
      <c r="J95" s="97"/>
      <c r="K95" s="100"/>
      <c r="L95" s="99"/>
      <c r="M95" s="89"/>
      <c r="N95" s="89"/>
      <c r="O95" s="90"/>
    </row>
    <row r="96" spans="1:15" s="4" customFormat="1" x14ac:dyDescent="0.35">
      <c r="A96" s="47" t="str">
        <f>IF(G96&lt;&gt;"",1+MAX($A$9:A95),"")</f>
        <v/>
      </c>
      <c r="B96" s="50"/>
      <c r="C96" s="120" t="s">
        <v>175</v>
      </c>
      <c r="D96" s="109">
        <v>0</v>
      </c>
      <c r="E96" s="96"/>
      <c r="F96" s="94"/>
      <c r="G96" s="82"/>
      <c r="H96" s="119"/>
      <c r="I96" s="73"/>
      <c r="J96" s="97"/>
      <c r="K96" s="100"/>
      <c r="L96" s="99"/>
      <c r="M96" s="89"/>
      <c r="N96" s="89"/>
      <c r="O96" s="87"/>
    </row>
    <row r="97" spans="1:15" s="4" customFormat="1" x14ac:dyDescent="0.35">
      <c r="A97" s="47">
        <f>IF(G97&lt;&gt;"",1+MAX($A$9:A96),"")</f>
        <v>45</v>
      </c>
      <c r="B97" s="50"/>
      <c r="C97" s="122" t="s">
        <v>176</v>
      </c>
      <c r="D97" s="113">
        <v>132</v>
      </c>
      <c r="E97" s="96">
        <v>0.05</v>
      </c>
      <c r="F97" s="94">
        <f t="shared" ref="F97:F99" si="74">CEILING(SUM(D97:D97)*(1+E97),1)</f>
        <v>139</v>
      </c>
      <c r="G97" s="82" t="s">
        <v>112</v>
      </c>
      <c r="H97" s="119"/>
      <c r="I97" s="73">
        <f>H97*F97</f>
        <v>0</v>
      </c>
      <c r="J97" s="121">
        <v>70</v>
      </c>
      <c r="K97" s="100">
        <f t="shared" ref="K97:K99" si="75">J97*I97</f>
        <v>0</v>
      </c>
      <c r="L97" s="99"/>
      <c r="M97" s="89">
        <f t="shared" ref="M97:M99" si="76">L97*F97</f>
        <v>0</v>
      </c>
      <c r="N97" s="89">
        <f t="shared" ref="N97:N99" si="77">M97+K97</f>
        <v>0</v>
      </c>
      <c r="O97" s="90"/>
    </row>
    <row r="98" spans="1:15" s="4" customFormat="1" x14ac:dyDescent="0.35">
      <c r="A98" s="47">
        <f>IF(G98&lt;&gt;"",1+MAX($A$9:A97),"")</f>
        <v>46</v>
      </c>
      <c r="B98" s="50"/>
      <c r="C98" s="122" t="s">
        <v>177</v>
      </c>
      <c r="D98" s="113">
        <v>40</v>
      </c>
      <c r="E98" s="96">
        <v>0.05</v>
      </c>
      <c r="F98" s="94">
        <f t="shared" si="74"/>
        <v>42</v>
      </c>
      <c r="G98" s="82" t="s">
        <v>112</v>
      </c>
      <c r="H98" s="119"/>
      <c r="I98" s="73">
        <f>H98*F98</f>
        <v>0</v>
      </c>
      <c r="J98" s="121">
        <v>70</v>
      </c>
      <c r="K98" s="100">
        <f t="shared" si="75"/>
        <v>0</v>
      </c>
      <c r="L98" s="99"/>
      <c r="M98" s="89">
        <f t="shared" si="76"/>
        <v>0</v>
      </c>
      <c r="N98" s="89">
        <f t="shared" si="77"/>
        <v>0</v>
      </c>
      <c r="O98" s="90"/>
    </row>
    <row r="99" spans="1:15" s="4" customFormat="1" x14ac:dyDescent="0.35">
      <c r="A99" s="47">
        <f>IF(G99&lt;&gt;"",1+MAX($A$9:A98),"")</f>
        <v>47</v>
      </c>
      <c r="B99" s="50"/>
      <c r="C99" s="122" t="s">
        <v>178</v>
      </c>
      <c r="D99" s="113">
        <v>92</v>
      </c>
      <c r="E99" s="96">
        <v>0.05</v>
      </c>
      <c r="F99" s="94">
        <f t="shared" si="74"/>
        <v>97</v>
      </c>
      <c r="G99" s="82" t="s">
        <v>112</v>
      </c>
      <c r="H99" s="119"/>
      <c r="I99" s="73">
        <f>H99*F99</f>
        <v>0</v>
      </c>
      <c r="J99" s="121">
        <v>70</v>
      </c>
      <c r="K99" s="100">
        <f t="shared" si="75"/>
        <v>0</v>
      </c>
      <c r="L99" s="99"/>
      <c r="M99" s="89">
        <f t="shared" si="76"/>
        <v>0</v>
      </c>
      <c r="N99" s="89">
        <f t="shared" si="77"/>
        <v>0</v>
      </c>
      <c r="O99" s="90"/>
    </row>
    <row r="100" spans="1:15" s="4" customFormat="1" x14ac:dyDescent="0.35">
      <c r="A100" s="47" t="str">
        <f>IF(G100&lt;&gt;"",1+MAX($A$9:A99),"")</f>
        <v/>
      </c>
      <c r="B100" s="50"/>
      <c r="C100" s="120" t="s">
        <v>132</v>
      </c>
      <c r="D100" s="109">
        <v>0</v>
      </c>
      <c r="E100" s="96"/>
      <c r="F100" s="94"/>
      <c r="G100" s="82"/>
      <c r="H100" s="119"/>
      <c r="I100" s="73"/>
      <c r="J100" s="97"/>
      <c r="K100" s="100"/>
      <c r="L100" s="99"/>
      <c r="M100" s="89"/>
      <c r="N100" s="89"/>
      <c r="O100" s="87"/>
    </row>
    <row r="101" spans="1:15" s="4" customFormat="1" x14ac:dyDescent="0.35">
      <c r="A101" s="47">
        <f>IF(G101&lt;&gt;"",1+MAX($A$9:A100),"")</f>
        <v>48</v>
      </c>
      <c r="B101" s="50"/>
      <c r="C101" s="122" t="s">
        <v>176</v>
      </c>
      <c r="D101" s="113">
        <v>136</v>
      </c>
      <c r="E101" s="96">
        <v>0.05</v>
      </c>
      <c r="F101" s="94">
        <f t="shared" ref="F101:F103" si="78">CEILING(SUM(D101:D101)*(1+E101),1)</f>
        <v>143</v>
      </c>
      <c r="G101" s="82" t="s">
        <v>112</v>
      </c>
      <c r="H101" s="119"/>
      <c r="I101" s="73">
        <f>H101*F101</f>
        <v>0</v>
      </c>
      <c r="J101" s="121">
        <v>70</v>
      </c>
      <c r="K101" s="100">
        <f t="shared" ref="K101:K103" si="79">J101*I101</f>
        <v>0</v>
      </c>
      <c r="L101" s="99"/>
      <c r="M101" s="89">
        <f t="shared" ref="M101:M103" si="80">L101*F101</f>
        <v>0</v>
      </c>
      <c r="N101" s="89">
        <f t="shared" ref="N101:N103" si="81">M101+K101</f>
        <v>0</v>
      </c>
      <c r="O101" s="90"/>
    </row>
    <row r="102" spans="1:15" s="4" customFormat="1" x14ac:dyDescent="0.35">
      <c r="A102" s="47">
        <f>IF(G102&lt;&gt;"",1+MAX($A$9:A101),"")</f>
        <v>49</v>
      </c>
      <c r="B102" s="50"/>
      <c r="C102" s="122" t="s">
        <v>177</v>
      </c>
      <c r="D102" s="113">
        <v>64.58</v>
      </c>
      <c r="E102" s="96">
        <v>0.05</v>
      </c>
      <c r="F102" s="94">
        <f t="shared" si="78"/>
        <v>68</v>
      </c>
      <c r="G102" s="82" t="s">
        <v>112</v>
      </c>
      <c r="H102" s="119"/>
      <c r="I102" s="73">
        <f>H102*F102</f>
        <v>0</v>
      </c>
      <c r="J102" s="121">
        <v>70</v>
      </c>
      <c r="K102" s="100">
        <f t="shared" si="79"/>
        <v>0</v>
      </c>
      <c r="L102" s="99"/>
      <c r="M102" s="89">
        <f t="shared" si="80"/>
        <v>0</v>
      </c>
      <c r="N102" s="89">
        <f t="shared" si="81"/>
        <v>0</v>
      </c>
      <c r="O102" s="90"/>
    </row>
    <row r="103" spans="1:15" s="4" customFormat="1" x14ac:dyDescent="0.35">
      <c r="A103" s="47">
        <f>IF(G103&lt;&gt;"",1+MAX($A$9:A102),"")</f>
        <v>50</v>
      </c>
      <c r="B103" s="50"/>
      <c r="C103" s="122" t="s">
        <v>179</v>
      </c>
      <c r="D103" s="113">
        <v>208.02</v>
      </c>
      <c r="E103" s="96">
        <v>0.05</v>
      </c>
      <c r="F103" s="94">
        <f t="shared" si="78"/>
        <v>219</v>
      </c>
      <c r="G103" s="82" t="s">
        <v>112</v>
      </c>
      <c r="H103" s="119"/>
      <c r="I103" s="73">
        <f>H103*F103</f>
        <v>0</v>
      </c>
      <c r="J103" s="121">
        <v>70</v>
      </c>
      <c r="K103" s="100">
        <f t="shared" si="79"/>
        <v>0</v>
      </c>
      <c r="L103" s="99"/>
      <c r="M103" s="89">
        <f t="shared" si="80"/>
        <v>0</v>
      </c>
      <c r="N103" s="89">
        <f t="shared" si="81"/>
        <v>0</v>
      </c>
      <c r="O103" s="90"/>
    </row>
    <row r="104" spans="1:15" s="4" customFormat="1" x14ac:dyDescent="0.35">
      <c r="A104" s="47"/>
      <c r="B104" s="50"/>
      <c r="C104" s="122"/>
      <c r="D104" s="113"/>
      <c r="E104" s="96"/>
      <c r="F104" s="94"/>
      <c r="G104" s="82"/>
      <c r="H104" s="119"/>
      <c r="I104" s="73"/>
      <c r="J104" s="121"/>
      <c r="K104" s="100"/>
      <c r="L104" s="99"/>
      <c r="M104" s="89"/>
      <c r="N104" s="89"/>
      <c r="O104" s="90"/>
    </row>
    <row r="105" spans="1:15" s="4" customFormat="1" x14ac:dyDescent="0.35">
      <c r="A105" s="47" t="str">
        <f>IF(G105&lt;&gt;"",1+MAX($A$9:A117),"")</f>
        <v/>
      </c>
      <c r="B105" s="50"/>
      <c r="C105" s="101" t="s">
        <v>134</v>
      </c>
      <c r="D105" s="113"/>
      <c r="E105" s="96"/>
      <c r="F105" s="94"/>
      <c r="G105" s="82"/>
      <c r="H105" s="119"/>
      <c r="I105" s="73"/>
      <c r="J105" s="97"/>
      <c r="K105" s="100"/>
      <c r="L105" s="99"/>
      <c r="M105" s="89"/>
      <c r="N105" s="89"/>
      <c r="O105" s="90"/>
    </row>
    <row r="106" spans="1:15" s="4" customFormat="1" x14ac:dyDescent="0.35">
      <c r="A106" s="47" t="str">
        <f>IF(G106&lt;&gt;"",1+MAX($A$9:A105),"")</f>
        <v/>
      </c>
      <c r="B106" s="50"/>
      <c r="C106" s="120" t="s">
        <v>135</v>
      </c>
      <c r="D106" s="113"/>
      <c r="E106" s="96"/>
      <c r="F106" s="94"/>
      <c r="G106" s="82"/>
      <c r="H106" s="119"/>
      <c r="I106" s="73"/>
      <c r="J106" s="121"/>
      <c r="K106" s="100"/>
      <c r="L106" s="99"/>
      <c r="M106" s="89"/>
      <c r="N106" s="89"/>
      <c r="O106" s="90"/>
    </row>
    <row r="107" spans="1:15" s="4" customFormat="1" x14ac:dyDescent="0.35">
      <c r="A107" s="47">
        <f>IF(G107&lt;&gt;"",1+MAX($A$9:A106),"")</f>
        <v>51</v>
      </c>
      <c r="B107" s="50"/>
      <c r="C107" s="122" t="s">
        <v>180</v>
      </c>
      <c r="D107" s="113">
        <v>64</v>
      </c>
      <c r="E107" s="96">
        <v>0</v>
      </c>
      <c r="F107" s="94">
        <f>CEILING(SUM(D107:D107)*(1+E107),1)</f>
        <v>64</v>
      </c>
      <c r="G107" s="82" t="s">
        <v>87</v>
      </c>
      <c r="H107" s="119"/>
      <c r="I107" s="73">
        <f t="shared" ref="I107:I108" si="82">H107*F107</f>
        <v>0</v>
      </c>
      <c r="J107" s="121">
        <v>70</v>
      </c>
      <c r="K107" s="100">
        <f>J107*I107</f>
        <v>0</v>
      </c>
      <c r="L107" s="99"/>
      <c r="M107" s="89">
        <f>L107*F107</f>
        <v>0</v>
      </c>
      <c r="N107" s="89">
        <f>M107+K107</f>
        <v>0</v>
      </c>
      <c r="O107" s="90"/>
    </row>
    <row r="108" spans="1:15" s="4" customFormat="1" x14ac:dyDescent="0.35">
      <c r="A108" s="47">
        <f>IF(G108&lt;&gt;"",1+MAX($A$9:A107),"")</f>
        <v>52</v>
      </c>
      <c r="B108" s="50"/>
      <c r="C108" s="122" t="s">
        <v>181</v>
      </c>
      <c r="D108" s="113">
        <v>16</v>
      </c>
      <c r="E108" s="96">
        <v>0</v>
      </c>
      <c r="F108" s="94">
        <f>CEILING(SUM(D108:D108)*(1+E108),1)</f>
        <v>16</v>
      </c>
      <c r="G108" s="82" t="s">
        <v>87</v>
      </c>
      <c r="H108" s="119"/>
      <c r="I108" s="73">
        <f t="shared" si="82"/>
        <v>0</v>
      </c>
      <c r="J108" s="121">
        <v>70</v>
      </c>
      <c r="K108" s="100">
        <f>J108*I108</f>
        <v>0</v>
      </c>
      <c r="L108" s="99"/>
      <c r="M108" s="89">
        <f>L108*F108</f>
        <v>0</v>
      </c>
      <c r="N108" s="89">
        <f>M108+K108</f>
        <v>0</v>
      </c>
      <c r="O108" s="90"/>
    </row>
    <row r="109" spans="1:15" s="4" customFormat="1" x14ac:dyDescent="0.35">
      <c r="A109" s="47">
        <f>IF(G109&lt;&gt;"",1+MAX($A$9:A108),"")</f>
        <v>53</v>
      </c>
      <c r="B109" s="50"/>
      <c r="C109" s="122" t="s">
        <v>136</v>
      </c>
      <c r="D109" s="113">
        <v>64</v>
      </c>
      <c r="E109" s="96">
        <v>0</v>
      </c>
      <c r="F109" s="94">
        <f>CEILING(SUM(D109:D109)*(1+E109),1)</f>
        <v>64</v>
      </c>
      <c r="G109" s="82" t="s">
        <v>87</v>
      </c>
      <c r="H109" s="119"/>
      <c r="I109" s="73">
        <f>H109*F109</f>
        <v>0</v>
      </c>
      <c r="J109" s="121">
        <v>70</v>
      </c>
      <c r="K109" s="100">
        <f>J109*I109</f>
        <v>0</v>
      </c>
      <c r="L109" s="99"/>
      <c r="M109" s="89">
        <f>L109*F109</f>
        <v>0</v>
      </c>
      <c r="N109" s="89">
        <f>M109+K109</f>
        <v>0</v>
      </c>
      <c r="O109" s="90"/>
    </row>
    <row r="110" spans="1:15" s="4" customFormat="1" x14ac:dyDescent="0.35">
      <c r="A110" s="47"/>
      <c r="B110" s="50"/>
      <c r="C110" s="122"/>
      <c r="D110" s="113"/>
      <c r="E110" s="96"/>
      <c r="F110" s="94"/>
      <c r="G110" s="82"/>
      <c r="H110" s="119"/>
      <c r="I110" s="73"/>
      <c r="J110" s="121"/>
      <c r="K110" s="100"/>
      <c r="L110" s="99"/>
      <c r="M110" s="89"/>
      <c r="N110" s="89"/>
      <c r="O110" s="90"/>
    </row>
    <row r="111" spans="1:15" s="4" customFormat="1" x14ac:dyDescent="0.35">
      <c r="A111" s="47" t="str">
        <f>IF(G111&lt;&gt;"",1+MAX($A$9:A99),"")</f>
        <v/>
      </c>
      <c r="B111" s="50"/>
      <c r="C111" s="101" t="s">
        <v>182</v>
      </c>
      <c r="D111" s="113"/>
      <c r="E111" s="96"/>
      <c r="F111" s="94"/>
      <c r="G111" s="82"/>
      <c r="H111" s="119"/>
      <c r="I111" s="73"/>
      <c r="J111" s="97"/>
      <c r="K111" s="100"/>
      <c r="L111" s="99"/>
      <c r="M111" s="89"/>
      <c r="N111" s="89"/>
      <c r="O111" s="90"/>
    </row>
    <row r="112" spans="1:15" s="4" customFormat="1" x14ac:dyDescent="0.35">
      <c r="A112" s="47" t="str">
        <f>IF(G112&lt;&gt;"",1+MAX($A$9:A111),"")</f>
        <v/>
      </c>
      <c r="B112" s="50"/>
      <c r="C112" s="120" t="s">
        <v>183</v>
      </c>
      <c r="D112" s="109">
        <v>0</v>
      </c>
      <c r="E112" s="96"/>
      <c r="F112" s="94"/>
      <c r="G112" s="82"/>
      <c r="H112" s="119"/>
      <c r="I112" s="73"/>
      <c r="J112" s="97"/>
      <c r="K112" s="100"/>
      <c r="L112" s="99"/>
      <c r="M112" s="89"/>
      <c r="N112" s="89"/>
      <c r="O112" s="87"/>
    </row>
    <row r="113" spans="1:15" s="4" customFormat="1" x14ac:dyDescent="0.35">
      <c r="A113" s="47">
        <f>IF(G113&lt;&gt;"",1+MAX($A$9:A112),"")</f>
        <v>54</v>
      </c>
      <c r="B113" s="50"/>
      <c r="C113" s="122" t="s">
        <v>184</v>
      </c>
      <c r="D113" s="113">
        <v>516</v>
      </c>
      <c r="E113" s="96">
        <v>0.05</v>
      </c>
      <c r="F113" s="94">
        <f t="shared" ref="F113:F115" si="83">CEILING(SUM(D113:D113)*(1+E113),1)</f>
        <v>542</v>
      </c>
      <c r="G113" s="82" t="s">
        <v>112</v>
      </c>
      <c r="H113" s="119"/>
      <c r="I113" s="73">
        <f>H113*F113</f>
        <v>0</v>
      </c>
      <c r="J113" s="121">
        <v>70</v>
      </c>
      <c r="K113" s="100">
        <f t="shared" ref="K113:K115" si="84">J113*I113</f>
        <v>0</v>
      </c>
      <c r="L113" s="99"/>
      <c r="M113" s="89">
        <f t="shared" ref="M113:M115" si="85">L113*F113</f>
        <v>0</v>
      </c>
      <c r="N113" s="89">
        <f t="shared" ref="N113:N115" si="86">M113+K113</f>
        <v>0</v>
      </c>
      <c r="O113" s="90"/>
    </row>
    <row r="114" spans="1:15" s="4" customFormat="1" x14ac:dyDescent="0.35">
      <c r="A114" s="47">
        <f>IF(G114&lt;&gt;"",1+MAX($A$9:A113),"")</f>
        <v>55</v>
      </c>
      <c r="B114" s="50"/>
      <c r="C114" s="122" t="s">
        <v>185</v>
      </c>
      <c r="D114" s="113">
        <v>84</v>
      </c>
      <c r="E114" s="96">
        <v>0.05</v>
      </c>
      <c r="F114" s="94">
        <f t="shared" si="83"/>
        <v>89</v>
      </c>
      <c r="G114" s="82" t="s">
        <v>112</v>
      </c>
      <c r="H114" s="119"/>
      <c r="I114" s="73">
        <f t="shared" ref="I114:I115" si="87">H114*F114</f>
        <v>0</v>
      </c>
      <c r="J114" s="121">
        <v>70</v>
      </c>
      <c r="K114" s="100">
        <f t="shared" si="84"/>
        <v>0</v>
      </c>
      <c r="L114" s="99"/>
      <c r="M114" s="89">
        <f t="shared" si="85"/>
        <v>0</v>
      </c>
      <c r="N114" s="89">
        <f t="shared" si="86"/>
        <v>0</v>
      </c>
      <c r="O114" s="90"/>
    </row>
    <row r="115" spans="1:15" s="4" customFormat="1" x14ac:dyDescent="0.35">
      <c r="A115" s="47">
        <f>IF(G115&lt;&gt;"",1+MAX($A$9:A114),"")</f>
        <v>56</v>
      </c>
      <c r="B115" s="50"/>
      <c r="C115" s="122" t="s">
        <v>186</v>
      </c>
      <c r="D115" s="113">
        <v>20</v>
      </c>
      <c r="E115" s="96">
        <v>0.05</v>
      </c>
      <c r="F115" s="94">
        <f t="shared" si="83"/>
        <v>21</v>
      </c>
      <c r="G115" s="82" t="s">
        <v>112</v>
      </c>
      <c r="H115" s="119"/>
      <c r="I115" s="73">
        <f t="shared" si="87"/>
        <v>0</v>
      </c>
      <c r="J115" s="121">
        <v>70</v>
      </c>
      <c r="K115" s="100">
        <f t="shared" si="84"/>
        <v>0</v>
      </c>
      <c r="L115" s="99"/>
      <c r="M115" s="89">
        <f t="shared" si="85"/>
        <v>0</v>
      </c>
      <c r="N115" s="89">
        <f t="shared" si="86"/>
        <v>0</v>
      </c>
      <c r="O115" s="90"/>
    </row>
    <row r="116" spans="1:15" s="4" customFormat="1" x14ac:dyDescent="0.35">
      <c r="A116" s="47"/>
      <c r="B116" s="50"/>
      <c r="C116" s="122"/>
      <c r="D116" s="113"/>
      <c r="E116" s="96"/>
      <c r="F116" s="94"/>
      <c r="G116" s="82"/>
      <c r="H116" s="119"/>
      <c r="I116" s="73"/>
      <c r="J116" s="121"/>
      <c r="K116" s="100"/>
      <c r="L116" s="99"/>
      <c r="M116" s="89"/>
      <c r="N116" s="89"/>
      <c r="O116" s="90"/>
    </row>
    <row r="117" spans="1:15" s="4" customFormat="1" x14ac:dyDescent="0.35">
      <c r="A117" s="47" t="str">
        <f>IF(G117&lt;&gt;"",1+MAX($A$9:A113),"")</f>
        <v/>
      </c>
      <c r="B117" s="50"/>
      <c r="C117" s="101" t="s">
        <v>187</v>
      </c>
      <c r="D117" s="113"/>
      <c r="E117" s="95"/>
      <c r="F117" s="94"/>
      <c r="G117" s="39"/>
      <c r="H117" s="119"/>
      <c r="I117" s="73"/>
      <c r="J117" s="97"/>
      <c r="K117" s="100"/>
      <c r="L117" s="99"/>
      <c r="M117" s="89"/>
      <c r="N117" s="89"/>
      <c r="O117" s="90"/>
    </row>
    <row r="118" spans="1:15" s="4" customFormat="1" x14ac:dyDescent="0.35">
      <c r="A118" s="47"/>
      <c r="B118" s="50"/>
      <c r="C118" s="120" t="s">
        <v>188</v>
      </c>
      <c r="D118" s="113"/>
      <c r="E118" s="96"/>
      <c r="F118" s="94"/>
      <c r="G118" s="82"/>
      <c r="H118" s="119"/>
      <c r="I118" s="73"/>
      <c r="J118" s="121"/>
      <c r="K118" s="100"/>
      <c r="L118" s="99"/>
      <c r="M118" s="89"/>
      <c r="N118" s="89"/>
      <c r="O118" s="90"/>
    </row>
    <row r="119" spans="1:15" s="4" customFormat="1" x14ac:dyDescent="0.35">
      <c r="A119" s="47">
        <f>IF(G119&lt;&gt;"",1+MAX($A$9:A117),"")</f>
        <v>57</v>
      </c>
      <c r="B119" s="50"/>
      <c r="C119" s="122" t="s">
        <v>189</v>
      </c>
      <c r="D119" s="113">
        <v>44</v>
      </c>
      <c r="E119" s="96">
        <v>0</v>
      </c>
      <c r="F119" s="94">
        <f t="shared" ref="F119:F121" si="88">CEILING(SUM(D119:D119)*(1+E119),1)</f>
        <v>44</v>
      </c>
      <c r="G119" s="82" t="s">
        <v>87</v>
      </c>
      <c r="H119" s="119"/>
      <c r="I119" s="73">
        <f t="shared" ref="I119:I121" si="89">H119*F119</f>
        <v>0</v>
      </c>
      <c r="J119" s="121">
        <v>70</v>
      </c>
      <c r="K119" s="100">
        <f t="shared" ref="K119:K121" si="90">J119*I119</f>
        <v>0</v>
      </c>
      <c r="L119" s="99"/>
      <c r="M119" s="89">
        <f t="shared" ref="M119:M121" si="91">L119*F119</f>
        <v>0</v>
      </c>
      <c r="N119" s="89">
        <f t="shared" ref="N119:N121" si="92">M119+K119</f>
        <v>0</v>
      </c>
      <c r="O119" s="90"/>
    </row>
    <row r="120" spans="1:15" s="4" customFormat="1" x14ac:dyDescent="0.35">
      <c r="A120" s="47">
        <f>IF(G120&lt;&gt;"",1+MAX($A$9:A118),"")</f>
        <v>57</v>
      </c>
      <c r="B120" s="50"/>
      <c r="C120" s="122" t="s">
        <v>180</v>
      </c>
      <c r="D120" s="113">
        <v>16</v>
      </c>
      <c r="E120" s="96">
        <v>0</v>
      </c>
      <c r="F120" s="94">
        <f t="shared" si="88"/>
        <v>16</v>
      </c>
      <c r="G120" s="82" t="s">
        <v>87</v>
      </c>
      <c r="H120" s="119"/>
      <c r="I120" s="73">
        <f t="shared" si="89"/>
        <v>0</v>
      </c>
      <c r="J120" s="121">
        <v>70</v>
      </c>
      <c r="K120" s="100">
        <f t="shared" si="90"/>
        <v>0</v>
      </c>
      <c r="L120" s="99"/>
      <c r="M120" s="89">
        <f t="shared" si="91"/>
        <v>0</v>
      </c>
      <c r="N120" s="89">
        <f t="shared" si="92"/>
        <v>0</v>
      </c>
      <c r="O120" s="90"/>
    </row>
    <row r="121" spans="1:15" s="4" customFormat="1" x14ac:dyDescent="0.35">
      <c r="A121" s="47">
        <f>IF(G121&lt;&gt;"",1+MAX($A$9:A120),"")</f>
        <v>58</v>
      </c>
      <c r="B121" s="50"/>
      <c r="C121" s="122" t="s">
        <v>159</v>
      </c>
      <c r="D121" s="113">
        <v>4</v>
      </c>
      <c r="E121" s="96">
        <v>0</v>
      </c>
      <c r="F121" s="94">
        <f t="shared" si="88"/>
        <v>4</v>
      </c>
      <c r="G121" s="82" t="s">
        <v>87</v>
      </c>
      <c r="H121" s="119"/>
      <c r="I121" s="73">
        <f t="shared" si="89"/>
        <v>0</v>
      </c>
      <c r="J121" s="121">
        <v>70</v>
      </c>
      <c r="K121" s="100">
        <f t="shared" si="90"/>
        <v>0</v>
      </c>
      <c r="L121" s="99"/>
      <c r="M121" s="89">
        <f t="shared" si="91"/>
        <v>0</v>
      </c>
      <c r="N121" s="89">
        <f t="shared" si="92"/>
        <v>0</v>
      </c>
      <c r="O121" s="90"/>
    </row>
    <row r="122" spans="1:15" s="4" customFormat="1" x14ac:dyDescent="0.35">
      <c r="A122" s="47"/>
      <c r="B122" s="50"/>
      <c r="C122" s="122"/>
      <c r="D122" s="113"/>
      <c r="E122" s="96"/>
      <c r="F122" s="94"/>
      <c r="G122" s="82"/>
      <c r="H122" s="119"/>
      <c r="I122" s="73"/>
      <c r="J122" s="121"/>
      <c r="K122" s="100"/>
      <c r="L122" s="99"/>
      <c r="M122" s="89"/>
      <c r="N122" s="89"/>
      <c r="O122" s="90"/>
    </row>
    <row r="123" spans="1:15" s="4" customFormat="1" x14ac:dyDescent="0.35">
      <c r="A123" s="47" t="str">
        <f>IF(G123&lt;&gt;"",1+MAX($A$9:A122),"")</f>
        <v/>
      </c>
      <c r="B123" s="50"/>
      <c r="C123" s="101" t="s">
        <v>190</v>
      </c>
      <c r="D123" s="113"/>
      <c r="E123" s="96"/>
      <c r="F123" s="94"/>
      <c r="G123" s="82"/>
      <c r="H123" s="119"/>
      <c r="I123" s="73"/>
      <c r="J123" s="97"/>
      <c r="K123" s="100"/>
      <c r="L123" s="99"/>
      <c r="M123" s="89"/>
      <c r="N123" s="89"/>
      <c r="O123" s="90"/>
    </row>
    <row r="124" spans="1:15" s="4" customFormat="1" x14ac:dyDescent="0.35">
      <c r="A124" s="47"/>
      <c r="B124" s="50"/>
      <c r="C124" s="120" t="s">
        <v>191</v>
      </c>
      <c r="D124" s="109">
        <v>0</v>
      </c>
      <c r="E124" s="96"/>
      <c r="F124" s="94"/>
      <c r="G124" s="82"/>
      <c r="H124" s="119"/>
      <c r="I124" s="73"/>
      <c r="J124" s="97"/>
      <c r="K124" s="100"/>
      <c r="L124" s="99"/>
      <c r="M124" s="89"/>
      <c r="N124" s="89"/>
      <c r="O124" s="87"/>
    </row>
    <row r="125" spans="1:15" s="4" customFormat="1" x14ac:dyDescent="0.35">
      <c r="A125" s="47">
        <f>IF(G125&lt;&gt;"",1+MAX($A$9:A124),"")</f>
        <v>59</v>
      </c>
      <c r="B125" s="50"/>
      <c r="C125" s="122" t="s">
        <v>192</v>
      </c>
      <c r="D125" s="113">
        <v>200</v>
      </c>
      <c r="E125" s="96">
        <v>0.05</v>
      </c>
      <c r="F125" s="94">
        <f t="shared" ref="F125" si="93">CEILING(SUM(D125:D125)*(1+E125),1)</f>
        <v>210</v>
      </c>
      <c r="G125" s="82" t="s">
        <v>112</v>
      </c>
      <c r="H125" s="119"/>
      <c r="I125" s="73">
        <f t="shared" ref="I125" si="94">H125*F125</f>
        <v>0</v>
      </c>
      <c r="J125" s="121">
        <v>70</v>
      </c>
      <c r="K125" s="100">
        <f t="shared" ref="K125" si="95">J125*I125</f>
        <v>0</v>
      </c>
      <c r="L125" s="99"/>
      <c r="M125" s="89">
        <f t="shared" ref="M125" si="96">L125*F125</f>
        <v>0</v>
      </c>
      <c r="N125" s="89">
        <f t="shared" ref="N125" si="97">M125+K125</f>
        <v>0</v>
      </c>
      <c r="O125" s="90"/>
    </row>
    <row r="126" spans="1:15" s="4" customFormat="1" x14ac:dyDescent="0.35">
      <c r="A126" s="47" t="str">
        <f>IF(G126&lt;&gt;"",1+MAX($A$9:A125),"")</f>
        <v/>
      </c>
      <c r="B126" s="50"/>
      <c r="C126" s="36"/>
      <c r="D126" s="113"/>
      <c r="E126" s="95"/>
      <c r="F126" s="94"/>
      <c r="G126" s="39"/>
      <c r="H126" s="119"/>
      <c r="I126" s="73"/>
      <c r="J126" s="97"/>
      <c r="K126" s="100"/>
      <c r="L126" s="99"/>
      <c r="M126" s="89"/>
      <c r="N126" s="89"/>
      <c r="O126" s="90"/>
    </row>
    <row r="127" spans="1:15" s="4" customFormat="1" x14ac:dyDescent="0.35">
      <c r="A127" s="47" t="str">
        <f>IF(G127&lt;&gt;"",1+MAX($A$9:A126),"")</f>
        <v/>
      </c>
      <c r="B127" s="50"/>
      <c r="C127" s="101" t="s">
        <v>193</v>
      </c>
      <c r="D127" s="113"/>
      <c r="E127" s="96"/>
      <c r="F127" s="94"/>
      <c r="G127" s="82"/>
      <c r="H127" s="119"/>
      <c r="I127" s="73"/>
      <c r="J127" s="97"/>
      <c r="K127" s="100"/>
      <c r="L127" s="99"/>
      <c r="M127" s="89"/>
      <c r="N127" s="89"/>
      <c r="O127" s="90"/>
    </row>
    <row r="128" spans="1:15" s="4" customFormat="1" x14ac:dyDescent="0.35">
      <c r="A128" s="47" t="str">
        <f>IF(G128&lt;&gt;"",1+MAX($A$9:A127),"")</f>
        <v/>
      </c>
      <c r="B128" s="50"/>
      <c r="C128" s="120" t="s">
        <v>194</v>
      </c>
      <c r="D128" s="113"/>
      <c r="E128" s="96"/>
      <c r="F128" s="94"/>
      <c r="G128" s="82"/>
      <c r="H128" s="119"/>
      <c r="I128" s="73"/>
      <c r="J128" s="121"/>
      <c r="K128" s="100"/>
      <c r="L128" s="99"/>
      <c r="M128" s="89"/>
      <c r="N128" s="89"/>
      <c r="O128" s="90"/>
    </row>
    <row r="129" spans="1:15" s="4" customFormat="1" x14ac:dyDescent="0.35">
      <c r="A129" s="47">
        <f>IF(G129&lt;&gt;"",1+MAX($A$9:A128),"")</f>
        <v>60</v>
      </c>
      <c r="B129" s="50"/>
      <c r="C129" s="122" t="s">
        <v>173</v>
      </c>
      <c r="D129" s="113">
        <v>40</v>
      </c>
      <c r="E129" s="96">
        <v>0</v>
      </c>
      <c r="F129" s="94">
        <f t="shared" ref="F129" si="98">CEILING(SUM(D129:D129)*(1+E129),1)</f>
        <v>40</v>
      </c>
      <c r="G129" s="82" t="s">
        <v>87</v>
      </c>
      <c r="H129" s="119"/>
      <c r="I129" s="73">
        <f t="shared" ref="I129" si="99">H129*F129</f>
        <v>0</v>
      </c>
      <c r="J129" s="121">
        <v>70</v>
      </c>
      <c r="K129" s="100">
        <f t="shared" ref="K129" si="100">J129*I129</f>
        <v>0</v>
      </c>
      <c r="L129" s="99"/>
      <c r="M129" s="89">
        <f t="shared" ref="M129" si="101">L129*F129</f>
        <v>0</v>
      </c>
      <c r="N129" s="89">
        <f t="shared" ref="N129" si="102">M129+K129</f>
        <v>0</v>
      </c>
      <c r="O129" s="90"/>
    </row>
    <row r="130" spans="1:15" s="4" customFormat="1" x14ac:dyDescent="0.35">
      <c r="A130" s="47" t="str">
        <f>IF(G130&lt;&gt;"",1+MAX($A$9:A129),"")</f>
        <v/>
      </c>
      <c r="B130" s="50"/>
      <c r="C130" s="36"/>
      <c r="D130" s="113"/>
      <c r="E130" s="95"/>
      <c r="F130" s="94"/>
      <c r="G130" s="39"/>
      <c r="H130" s="119"/>
      <c r="I130" s="73"/>
      <c r="J130" s="97"/>
      <c r="K130" s="100"/>
      <c r="L130" s="99"/>
      <c r="M130" s="89"/>
      <c r="N130" s="89"/>
      <c r="O130" s="90"/>
    </row>
    <row r="131" spans="1:15" s="4" customFormat="1" x14ac:dyDescent="0.35">
      <c r="A131" s="47" t="str">
        <f>IF(G131&lt;&gt;"",1+MAX($A$9:A130),"")</f>
        <v/>
      </c>
      <c r="B131" s="50"/>
      <c r="C131" s="101" t="s">
        <v>110</v>
      </c>
      <c r="D131" s="113"/>
      <c r="E131" s="96"/>
      <c r="F131" s="94"/>
      <c r="G131" s="82"/>
      <c r="H131" s="119"/>
      <c r="I131" s="73"/>
      <c r="J131" s="97"/>
      <c r="K131" s="100"/>
      <c r="L131" s="99"/>
      <c r="M131" s="89"/>
      <c r="N131" s="89"/>
      <c r="O131" s="90"/>
    </row>
    <row r="132" spans="1:15" s="4" customFormat="1" x14ac:dyDescent="0.35">
      <c r="A132" s="47">
        <f>IF(G132&lt;&gt;"",1+MAX($A$9:A131),"")</f>
        <v>61</v>
      </c>
      <c r="B132" s="50"/>
      <c r="C132" s="36" t="s">
        <v>195</v>
      </c>
      <c r="D132" s="113">
        <v>4</v>
      </c>
      <c r="E132" s="95">
        <v>0</v>
      </c>
      <c r="F132" s="94">
        <f>CEILING(SUM(D132:D132)*(1+E132),1)</f>
        <v>4</v>
      </c>
      <c r="G132" s="39" t="s">
        <v>87</v>
      </c>
      <c r="H132" s="119"/>
      <c r="I132" s="73">
        <f t="shared" ref="I132:I134" si="103">H132*F132</f>
        <v>0</v>
      </c>
      <c r="J132" s="121">
        <v>70</v>
      </c>
      <c r="K132" s="100">
        <f t="shared" ref="K132:K134" si="104">J132*I132</f>
        <v>0</v>
      </c>
      <c r="L132" s="99"/>
      <c r="M132" s="89">
        <f>L132*F132</f>
        <v>0</v>
      </c>
      <c r="N132" s="89">
        <f>M132+K132</f>
        <v>0</v>
      </c>
      <c r="O132" s="90"/>
    </row>
    <row r="133" spans="1:15" s="4" customFormat="1" x14ac:dyDescent="0.35">
      <c r="A133" s="47">
        <f>IF(G133&lt;&gt;"",1+MAX($A$9:A132),"")</f>
        <v>62</v>
      </c>
      <c r="B133" s="50"/>
      <c r="C133" s="36" t="s">
        <v>196</v>
      </c>
      <c r="D133" s="113">
        <v>12</v>
      </c>
      <c r="E133" s="95">
        <v>0</v>
      </c>
      <c r="F133" s="94">
        <f t="shared" ref="F133:F134" si="105">CEILING(SUM(D133:D133)*(1+E133),1)</f>
        <v>12</v>
      </c>
      <c r="G133" s="39" t="s">
        <v>87</v>
      </c>
      <c r="H133" s="119"/>
      <c r="I133" s="73">
        <f t="shared" si="103"/>
        <v>0</v>
      </c>
      <c r="J133" s="121">
        <v>70</v>
      </c>
      <c r="K133" s="100">
        <f t="shared" si="104"/>
        <v>0</v>
      </c>
      <c r="L133" s="99"/>
      <c r="M133" s="89">
        <f t="shared" ref="M133:M134" si="106">L133*F133</f>
        <v>0</v>
      </c>
      <c r="N133" s="89">
        <f t="shared" ref="N133:N134" si="107">M133+K133</f>
        <v>0</v>
      </c>
      <c r="O133" s="90"/>
    </row>
    <row r="134" spans="1:15" s="4" customFormat="1" x14ac:dyDescent="0.35">
      <c r="A134" s="47">
        <f>IF(G134&lt;&gt;"",1+MAX($A$9:A133),"")</f>
        <v>63</v>
      </c>
      <c r="B134" s="50"/>
      <c r="C134" s="36" t="s">
        <v>197</v>
      </c>
      <c r="D134" s="113">
        <v>4</v>
      </c>
      <c r="E134" s="95">
        <v>0</v>
      </c>
      <c r="F134" s="94">
        <f t="shared" si="105"/>
        <v>4</v>
      </c>
      <c r="G134" s="39" t="s">
        <v>87</v>
      </c>
      <c r="H134" s="119"/>
      <c r="I134" s="73">
        <f t="shared" si="103"/>
        <v>0</v>
      </c>
      <c r="J134" s="121">
        <v>70</v>
      </c>
      <c r="K134" s="100">
        <f t="shared" si="104"/>
        <v>0</v>
      </c>
      <c r="L134" s="99"/>
      <c r="M134" s="89">
        <f t="shared" si="106"/>
        <v>0</v>
      </c>
      <c r="N134" s="89">
        <f t="shared" si="107"/>
        <v>0</v>
      </c>
      <c r="O134" s="90"/>
    </row>
    <row r="135" spans="1:15" s="4" customFormat="1" x14ac:dyDescent="0.35">
      <c r="A135" s="47" t="str">
        <f>IF(G135&lt;&gt;"",1+MAX($A$9:A134),"")</f>
        <v/>
      </c>
      <c r="B135" s="50"/>
      <c r="C135" s="36"/>
      <c r="D135" s="113"/>
      <c r="E135" s="95"/>
      <c r="F135" s="94"/>
      <c r="G135" s="39"/>
      <c r="H135" s="119"/>
      <c r="I135" s="73"/>
      <c r="J135" s="97"/>
      <c r="K135" s="100"/>
      <c r="L135" s="99"/>
      <c r="M135" s="89"/>
      <c r="N135" s="89"/>
      <c r="O135" s="90"/>
    </row>
    <row r="136" spans="1:15" s="4" customFormat="1" x14ac:dyDescent="0.35">
      <c r="A136" s="47" t="str">
        <f>IF(G136&lt;&gt;"",1+MAX($A$9:A135),"")</f>
        <v/>
      </c>
      <c r="B136" s="50"/>
      <c r="C136" s="101" t="s">
        <v>198</v>
      </c>
      <c r="D136" s="113"/>
      <c r="E136" s="96"/>
      <c r="F136" s="94"/>
      <c r="G136" s="82"/>
      <c r="H136" s="119"/>
      <c r="I136" s="73"/>
      <c r="J136" s="97"/>
      <c r="K136" s="100"/>
      <c r="L136" s="99"/>
      <c r="M136" s="89"/>
      <c r="N136" s="89"/>
      <c r="O136" s="90"/>
    </row>
    <row r="137" spans="1:15" s="4" customFormat="1" x14ac:dyDescent="0.35">
      <c r="A137" s="47">
        <f>IF(G137&lt;&gt;"",1+MAX($A$9:A136),"")</f>
        <v>64</v>
      </c>
      <c r="B137" s="50"/>
      <c r="C137" s="133" t="s">
        <v>199</v>
      </c>
      <c r="D137" s="113">
        <v>4</v>
      </c>
      <c r="E137" s="95">
        <v>0</v>
      </c>
      <c r="F137" s="94">
        <f>CEILING(SUM(D137:D137)*(1+E137),1)</f>
        <v>4</v>
      </c>
      <c r="G137" s="39" t="s">
        <v>87</v>
      </c>
      <c r="H137" s="119"/>
      <c r="I137" s="73">
        <f t="shared" ref="I137:I139" si="108">H137*F137</f>
        <v>0</v>
      </c>
      <c r="J137" s="121">
        <v>70</v>
      </c>
      <c r="K137" s="100">
        <f t="shared" ref="K137:K139" si="109">J137*I137</f>
        <v>0</v>
      </c>
      <c r="L137" s="99"/>
      <c r="M137" s="89">
        <f>L137*F137</f>
        <v>0</v>
      </c>
      <c r="N137" s="89">
        <f>M137+K137</f>
        <v>0</v>
      </c>
      <c r="O137" s="90"/>
    </row>
    <row r="138" spans="1:15" s="4" customFormat="1" x14ac:dyDescent="0.35">
      <c r="A138" s="47">
        <f>IF(G138&lt;&gt;"",1+MAX($A$9:A137),"")</f>
        <v>65</v>
      </c>
      <c r="B138" s="50"/>
      <c r="C138" s="36" t="s">
        <v>200</v>
      </c>
      <c r="D138" s="113">
        <v>4</v>
      </c>
      <c r="E138" s="95">
        <v>0</v>
      </c>
      <c r="F138" s="94">
        <f t="shared" ref="F138:F139" si="110">CEILING(SUM(D138:D138)*(1+E138),1)</f>
        <v>4</v>
      </c>
      <c r="G138" s="39" t="s">
        <v>87</v>
      </c>
      <c r="H138" s="119"/>
      <c r="I138" s="73">
        <f t="shared" si="108"/>
        <v>0</v>
      </c>
      <c r="J138" s="121">
        <v>70</v>
      </c>
      <c r="K138" s="100">
        <f t="shared" si="109"/>
        <v>0</v>
      </c>
      <c r="L138" s="99"/>
      <c r="M138" s="89">
        <f t="shared" ref="M138:M139" si="111">L138*F138</f>
        <v>0</v>
      </c>
      <c r="N138" s="89">
        <f t="shared" ref="N138:N139" si="112">M138+K138</f>
        <v>0</v>
      </c>
      <c r="O138" s="90"/>
    </row>
    <row r="139" spans="1:15" s="4" customFormat="1" x14ac:dyDescent="0.35">
      <c r="A139" s="47">
        <f>IF(G139&lt;&gt;"",1+MAX($A$9:A138),"")</f>
        <v>66</v>
      </c>
      <c r="B139" s="50"/>
      <c r="C139" s="133" t="s">
        <v>201</v>
      </c>
      <c r="D139" s="113">
        <v>4</v>
      </c>
      <c r="E139" s="95">
        <v>0</v>
      </c>
      <c r="F139" s="94">
        <f t="shared" si="110"/>
        <v>4</v>
      </c>
      <c r="G139" s="39" t="s">
        <v>87</v>
      </c>
      <c r="H139" s="119"/>
      <c r="I139" s="73">
        <f t="shared" si="108"/>
        <v>0</v>
      </c>
      <c r="J139" s="121">
        <v>70</v>
      </c>
      <c r="K139" s="100">
        <f t="shared" si="109"/>
        <v>0</v>
      </c>
      <c r="L139" s="99"/>
      <c r="M139" s="89">
        <f t="shared" si="111"/>
        <v>0</v>
      </c>
      <c r="N139" s="89">
        <f t="shared" si="112"/>
        <v>0</v>
      </c>
      <c r="O139" s="90"/>
    </row>
    <row r="140" spans="1:15" s="4" customFormat="1" x14ac:dyDescent="0.35">
      <c r="A140" s="47"/>
      <c r="B140" s="50"/>
      <c r="C140" s="133"/>
      <c r="D140" s="113"/>
      <c r="E140" s="96"/>
      <c r="F140" s="94"/>
      <c r="G140" s="82"/>
      <c r="H140" s="119"/>
      <c r="I140" s="73"/>
      <c r="J140" s="121"/>
      <c r="K140" s="100"/>
      <c r="L140" s="99"/>
      <c r="M140" s="89"/>
      <c r="N140" s="89"/>
      <c r="O140" s="90"/>
    </row>
    <row r="141" spans="1:15" s="4" customFormat="1" x14ac:dyDescent="0.35">
      <c r="A141" s="47" t="str">
        <f>IF(G141&lt;&gt;"",1+MAX($A$9:A139),"")</f>
        <v/>
      </c>
      <c r="B141" s="50"/>
      <c r="C141" s="101" t="s">
        <v>139</v>
      </c>
      <c r="D141" s="113"/>
      <c r="E141" s="96"/>
      <c r="F141" s="94"/>
      <c r="G141" s="82"/>
      <c r="H141" s="119"/>
      <c r="I141" s="73"/>
      <c r="J141" s="97"/>
      <c r="K141" s="100"/>
      <c r="L141" s="99"/>
      <c r="M141" s="89"/>
      <c r="N141" s="89"/>
      <c r="O141" s="90"/>
    </row>
    <row r="142" spans="1:15" s="4" customFormat="1" x14ac:dyDescent="0.35">
      <c r="A142" s="47">
        <f>IF(G142&lt;&gt;"",1+MAX($A$9:A141),"")</f>
        <v>67</v>
      </c>
      <c r="B142" s="50"/>
      <c r="C142" s="133" t="s">
        <v>202</v>
      </c>
      <c r="D142" s="113">
        <v>4</v>
      </c>
      <c r="E142" s="95">
        <v>0</v>
      </c>
      <c r="F142" s="94">
        <f>CEILING(SUM(D142:D142)*(1+E142),1)</f>
        <v>4</v>
      </c>
      <c r="G142" s="39" t="s">
        <v>87</v>
      </c>
      <c r="H142" s="119"/>
      <c r="I142" s="73">
        <f t="shared" ref="I142" si="113">H142*F142</f>
        <v>0</v>
      </c>
      <c r="J142" s="121">
        <v>70</v>
      </c>
      <c r="K142" s="100">
        <f t="shared" ref="K142" si="114">J142*I142</f>
        <v>0</v>
      </c>
      <c r="L142" s="99"/>
      <c r="M142" s="89">
        <f>L142*F142</f>
        <v>0</v>
      </c>
      <c r="N142" s="89">
        <f>M142+K142</f>
        <v>0</v>
      </c>
      <c r="O142" s="90"/>
    </row>
    <row r="143" spans="1:15" s="4" customFormat="1" x14ac:dyDescent="0.35">
      <c r="A143" s="47"/>
      <c r="B143" s="50"/>
      <c r="C143" s="133"/>
      <c r="D143" s="113"/>
      <c r="E143" s="95"/>
      <c r="F143" s="94"/>
      <c r="G143" s="39"/>
      <c r="H143" s="119"/>
      <c r="I143" s="73"/>
      <c r="J143" s="121"/>
      <c r="K143" s="100"/>
      <c r="L143" s="99"/>
      <c r="M143" s="89"/>
      <c r="N143" s="89"/>
      <c r="O143" s="90"/>
    </row>
    <row r="144" spans="1:15" s="4" customFormat="1" x14ac:dyDescent="0.35">
      <c r="A144" s="47" t="str">
        <f>IF(G144&lt;&gt;"",1+MAX($A$9:A142),"")</f>
        <v/>
      </c>
      <c r="B144" s="51"/>
      <c r="C144" s="130" t="s">
        <v>203</v>
      </c>
      <c r="D144" s="134">
        <v>2</v>
      </c>
      <c r="E144" s="95"/>
      <c r="F144" s="94"/>
      <c r="G144" s="39"/>
      <c r="H144" s="76"/>
      <c r="I144" s="73"/>
      <c r="J144" s="97"/>
      <c r="K144" s="98"/>
      <c r="L144" s="99"/>
      <c r="M144" s="40"/>
      <c r="N144" s="40"/>
      <c r="O144" s="46"/>
    </row>
    <row r="145" spans="1:15" s="4" customFormat="1" x14ac:dyDescent="0.35">
      <c r="A145" s="47" t="str">
        <f>IF(G145&lt;&gt;"",1+MAX($A$9:A144),"")</f>
        <v/>
      </c>
      <c r="B145" s="51"/>
      <c r="C145" s="101" t="s">
        <v>120</v>
      </c>
      <c r="D145" s="109"/>
      <c r="E145" s="95"/>
      <c r="F145" s="94"/>
      <c r="G145" s="39"/>
      <c r="H145" s="76"/>
      <c r="I145" s="73"/>
      <c r="J145" s="97"/>
      <c r="K145" s="98"/>
      <c r="L145" s="99"/>
      <c r="M145" s="40"/>
      <c r="N145" s="40"/>
      <c r="O145" s="46"/>
    </row>
    <row r="146" spans="1:15" s="4" customFormat="1" x14ac:dyDescent="0.35">
      <c r="A146" s="47">
        <f>IF(G146&lt;&gt;"",1+MAX($A$9:A145),"")</f>
        <v>68</v>
      </c>
      <c r="B146" s="50"/>
      <c r="C146" s="126" t="s">
        <v>143</v>
      </c>
      <c r="D146" s="113">
        <v>2</v>
      </c>
      <c r="E146" s="95">
        <v>0</v>
      </c>
      <c r="F146" s="94">
        <f t="shared" ref="F146:F147" si="115">CEILING(SUM(D146:D146)*(1+E146),1)</f>
        <v>2</v>
      </c>
      <c r="G146" s="39" t="s">
        <v>87</v>
      </c>
      <c r="H146" s="119"/>
      <c r="I146" s="73">
        <f t="shared" ref="I146:I147" si="116">F146*H146</f>
        <v>0</v>
      </c>
      <c r="J146" s="121">
        <v>70</v>
      </c>
      <c r="K146" s="100">
        <f>J146*I146</f>
        <v>0</v>
      </c>
      <c r="L146" s="99"/>
      <c r="M146" s="89">
        <f t="shared" ref="M146:M147" si="117">L146*F146</f>
        <v>0</v>
      </c>
      <c r="N146" s="89">
        <f t="shared" ref="N146:N147" si="118">M146+K146</f>
        <v>0</v>
      </c>
      <c r="O146" s="45"/>
    </row>
    <row r="147" spans="1:15" s="4" customFormat="1" x14ac:dyDescent="0.35">
      <c r="A147" s="47">
        <f>IF(G147&lt;&gt;"",1+MAX($A$9:A146),"")</f>
        <v>69</v>
      </c>
      <c r="B147" s="50"/>
      <c r="C147" s="126" t="s">
        <v>144</v>
      </c>
      <c r="D147" s="113">
        <v>2</v>
      </c>
      <c r="E147" s="95">
        <v>0</v>
      </c>
      <c r="F147" s="94">
        <f t="shared" si="115"/>
        <v>2</v>
      </c>
      <c r="G147" s="39" t="s">
        <v>87</v>
      </c>
      <c r="H147" s="119"/>
      <c r="I147" s="73">
        <f t="shared" si="116"/>
        <v>0</v>
      </c>
      <c r="J147" s="121">
        <v>70</v>
      </c>
      <c r="K147" s="100">
        <f>J147*I147</f>
        <v>0</v>
      </c>
      <c r="L147" s="99"/>
      <c r="M147" s="89">
        <f t="shared" si="117"/>
        <v>0</v>
      </c>
      <c r="N147" s="89">
        <f t="shared" si="118"/>
        <v>0</v>
      </c>
      <c r="O147" s="45"/>
    </row>
    <row r="148" spans="1:15" s="4" customFormat="1" x14ac:dyDescent="0.35">
      <c r="A148" s="47">
        <f>IF(G148&lt;&gt;"",1+MAX($A$9:A147),"")</f>
        <v>70</v>
      </c>
      <c r="B148" s="50"/>
      <c r="C148" s="126" t="s">
        <v>121</v>
      </c>
      <c r="D148" s="113">
        <v>2</v>
      </c>
      <c r="E148" s="95">
        <v>0</v>
      </c>
      <c r="F148" s="94">
        <f>CEILING(SUM(D148:D148)*(1+E148),1)</f>
        <v>2</v>
      </c>
      <c r="G148" s="39" t="s">
        <v>87</v>
      </c>
      <c r="H148" s="119"/>
      <c r="I148" s="73">
        <f>F148*H148</f>
        <v>0</v>
      </c>
      <c r="J148" s="121">
        <v>70</v>
      </c>
      <c r="K148" s="100">
        <f t="shared" ref="K148" si="119">J148*I148</f>
        <v>0</v>
      </c>
      <c r="L148" s="99"/>
      <c r="M148" s="89">
        <f>L148*F148</f>
        <v>0</v>
      </c>
      <c r="N148" s="89">
        <f>M148+K148</f>
        <v>0</v>
      </c>
      <c r="O148" s="90"/>
    </row>
    <row r="149" spans="1:15" s="4" customFormat="1" x14ac:dyDescent="0.35">
      <c r="A149" s="47">
        <f>IF(G149&lt;&gt;"",1+MAX($A$9:A148),"")</f>
        <v>71</v>
      </c>
      <c r="B149" s="50"/>
      <c r="C149" s="124" t="s">
        <v>204</v>
      </c>
      <c r="D149" s="113">
        <v>2</v>
      </c>
      <c r="E149" s="95">
        <v>0</v>
      </c>
      <c r="F149" s="94">
        <f t="shared" ref="F149:F150" si="120">CEILING(SUM(D149:D149)*(1+E149),1)</f>
        <v>2</v>
      </c>
      <c r="G149" s="39" t="s">
        <v>87</v>
      </c>
      <c r="H149" s="119"/>
      <c r="I149" s="73">
        <f t="shared" ref="I149:I150" si="121">F149*H149</f>
        <v>0</v>
      </c>
      <c r="J149" s="121">
        <v>70</v>
      </c>
      <c r="K149" s="100">
        <f>J149*I149</f>
        <v>0</v>
      </c>
      <c r="L149" s="99"/>
      <c r="M149" s="89">
        <f t="shared" ref="M149:M150" si="122">L149*F149</f>
        <v>0</v>
      </c>
      <c r="N149" s="89">
        <f t="shared" ref="N149:N150" si="123">M149+K149</f>
        <v>0</v>
      </c>
      <c r="O149" s="45"/>
    </row>
    <row r="150" spans="1:15" s="4" customFormat="1" x14ac:dyDescent="0.35">
      <c r="A150" s="47">
        <f>IF(G150&lt;&gt;"",1+MAX($A$9:A149),"")</f>
        <v>72</v>
      </c>
      <c r="B150" s="50"/>
      <c r="C150" s="126" t="s">
        <v>205</v>
      </c>
      <c r="D150" s="113">
        <v>2</v>
      </c>
      <c r="E150" s="95">
        <v>0</v>
      </c>
      <c r="F150" s="94">
        <f t="shared" si="120"/>
        <v>2</v>
      </c>
      <c r="G150" s="39" t="s">
        <v>87</v>
      </c>
      <c r="H150" s="119"/>
      <c r="I150" s="73">
        <f t="shared" si="121"/>
        <v>0</v>
      </c>
      <c r="J150" s="121">
        <v>70</v>
      </c>
      <c r="K150" s="100">
        <f>J150*I150</f>
        <v>0</v>
      </c>
      <c r="L150" s="99"/>
      <c r="M150" s="89">
        <f t="shared" si="122"/>
        <v>0</v>
      </c>
      <c r="N150" s="89">
        <f t="shared" si="123"/>
        <v>0</v>
      </c>
      <c r="O150" s="45"/>
    </row>
    <row r="151" spans="1:15" s="4" customFormat="1" x14ac:dyDescent="0.35">
      <c r="A151" s="47">
        <f>IF(G151&lt;&gt;"",1+MAX($A$9:A150),"")</f>
        <v>73</v>
      </c>
      <c r="B151" s="50"/>
      <c r="C151" s="126" t="s">
        <v>206</v>
      </c>
      <c r="D151" s="113">
        <v>2</v>
      </c>
      <c r="E151" s="95">
        <v>0</v>
      </c>
      <c r="F151" s="94">
        <f>CEILING(SUM(D151:D151)*(1+E151),1)</f>
        <v>2</v>
      </c>
      <c r="G151" s="39" t="s">
        <v>87</v>
      </c>
      <c r="H151" s="119"/>
      <c r="I151" s="73">
        <f>F151*H151</f>
        <v>0</v>
      </c>
      <c r="J151" s="121">
        <v>70</v>
      </c>
      <c r="K151" s="100">
        <f t="shared" ref="K151" si="124">J151*I151</f>
        <v>0</v>
      </c>
      <c r="L151" s="99"/>
      <c r="M151" s="89">
        <f>L151*F151</f>
        <v>0</v>
      </c>
      <c r="N151" s="89">
        <f>M151+K151</f>
        <v>0</v>
      </c>
      <c r="O151" s="90"/>
    </row>
    <row r="152" spans="1:15" s="4" customFormat="1" x14ac:dyDescent="0.35">
      <c r="A152" s="47">
        <f>IF(G152&lt;&gt;"",1+MAX($A$9:A151),"")</f>
        <v>74</v>
      </c>
      <c r="B152" s="50"/>
      <c r="C152" s="126" t="s">
        <v>207</v>
      </c>
      <c r="D152" s="113">
        <v>2</v>
      </c>
      <c r="E152" s="95">
        <v>0</v>
      </c>
      <c r="F152" s="94">
        <f t="shared" ref="F152:F153" si="125">CEILING(SUM(D152:D152)*(1+E152),1)</f>
        <v>2</v>
      </c>
      <c r="G152" s="39" t="s">
        <v>87</v>
      </c>
      <c r="H152" s="119"/>
      <c r="I152" s="73">
        <f t="shared" ref="I152:I153" si="126">F152*H152</f>
        <v>0</v>
      </c>
      <c r="J152" s="121">
        <v>70</v>
      </c>
      <c r="K152" s="100">
        <f>J152*I152</f>
        <v>0</v>
      </c>
      <c r="L152" s="99"/>
      <c r="M152" s="89">
        <f t="shared" ref="M152:M153" si="127">L152*F152</f>
        <v>0</v>
      </c>
      <c r="N152" s="89">
        <f t="shared" ref="N152:N153" si="128">M152+K152</f>
        <v>0</v>
      </c>
      <c r="O152" s="45"/>
    </row>
    <row r="153" spans="1:15" s="4" customFormat="1" x14ac:dyDescent="0.35">
      <c r="A153" s="47">
        <f>IF(G153&lt;&gt;"",1+MAX($A$9:A152),"")</f>
        <v>75</v>
      </c>
      <c r="B153" s="50"/>
      <c r="C153" s="126" t="s">
        <v>208</v>
      </c>
      <c r="D153" s="113">
        <v>2</v>
      </c>
      <c r="E153" s="95">
        <v>0</v>
      </c>
      <c r="F153" s="94">
        <f t="shared" si="125"/>
        <v>2</v>
      </c>
      <c r="G153" s="39" t="s">
        <v>87</v>
      </c>
      <c r="H153" s="119"/>
      <c r="I153" s="73">
        <f t="shared" si="126"/>
        <v>0</v>
      </c>
      <c r="J153" s="121">
        <v>70</v>
      </c>
      <c r="K153" s="100">
        <f>J153*I153</f>
        <v>0</v>
      </c>
      <c r="L153" s="99"/>
      <c r="M153" s="89">
        <f t="shared" si="127"/>
        <v>0</v>
      </c>
      <c r="N153" s="89">
        <f t="shared" si="128"/>
        <v>0</v>
      </c>
      <c r="O153" s="45"/>
    </row>
    <row r="154" spans="1:15" s="4" customFormat="1" x14ac:dyDescent="0.35">
      <c r="A154" s="47">
        <f>IF(G154&lt;&gt;"",1+MAX($A$9:A153),"")</f>
        <v>76</v>
      </c>
      <c r="B154" s="50"/>
      <c r="C154" s="124" t="s">
        <v>209</v>
      </c>
      <c r="D154" s="113">
        <v>2</v>
      </c>
      <c r="E154" s="95">
        <v>0</v>
      </c>
      <c r="F154" s="94">
        <f>CEILING(SUM(D154:D154)*(1+E154),1)</f>
        <v>2</v>
      </c>
      <c r="G154" s="39" t="s">
        <v>87</v>
      </c>
      <c r="H154" s="119"/>
      <c r="I154" s="73">
        <f>F154*H154</f>
        <v>0</v>
      </c>
      <c r="J154" s="121">
        <v>70</v>
      </c>
      <c r="K154" s="100">
        <f t="shared" ref="K154" si="129">J154*I154</f>
        <v>0</v>
      </c>
      <c r="L154" s="99"/>
      <c r="M154" s="89">
        <f>L154*F154</f>
        <v>0</v>
      </c>
      <c r="N154" s="89">
        <f>M154+K154</f>
        <v>0</v>
      </c>
      <c r="O154" s="90"/>
    </row>
    <row r="155" spans="1:15" s="4" customFormat="1" x14ac:dyDescent="0.35">
      <c r="A155" s="47" t="str">
        <f>IF(G155&lt;&gt;"",1+MAX($A$9:A154),"")</f>
        <v/>
      </c>
      <c r="B155" s="50"/>
      <c r="C155" s="131"/>
      <c r="D155" s="113"/>
      <c r="E155" s="95"/>
      <c r="F155" s="94"/>
      <c r="G155" s="39"/>
      <c r="H155" s="119"/>
      <c r="I155" s="73"/>
      <c r="J155" s="97"/>
      <c r="K155" s="100"/>
      <c r="L155" s="99"/>
      <c r="M155" s="89"/>
      <c r="N155" s="89"/>
      <c r="O155" s="90"/>
    </row>
    <row r="156" spans="1:15" s="4" customFormat="1" x14ac:dyDescent="0.35">
      <c r="A156" s="47" t="str">
        <f>IF(G156&lt;&gt;"",1+MAX($A$9:A155),"")</f>
        <v/>
      </c>
      <c r="B156" s="50"/>
      <c r="C156" s="132" t="s">
        <v>107</v>
      </c>
      <c r="D156" s="109">
        <v>0</v>
      </c>
      <c r="E156" s="96"/>
      <c r="F156" s="94"/>
      <c r="G156" s="82"/>
      <c r="H156" s="119"/>
      <c r="I156" s="73"/>
      <c r="J156" s="97"/>
      <c r="K156" s="100"/>
      <c r="L156" s="99"/>
      <c r="M156" s="89"/>
      <c r="N156" s="89"/>
      <c r="O156" s="87"/>
    </row>
    <row r="157" spans="1:15" s="4" customFormat="1" x14ac:dyDescent="0.35">
      <c r="A157" s="47"/>
      <c r="B157" s="50"/>
      <c r="C157" s="101" t="s">
        <v>154</v>
      </c>
      <c r="D157" s="109">
        <v>0</v>
      </c>
      <c r="E157" s="96"/>
      <c r="F157" s="94"/>
      <c r="G157" s="82"/>
      <c r="H157" s="119"/>
      <c r="I157" s="73"/>
      <c r="J157" s="97"/>
      <c r="K157" s="100"/>
      <c r="L157" s="99"/>
      <c r="M157" s="89"/>
      <c r="N157" s="89"/>
      <c r="O157" s="87"/>
    </row>
    <row r="158" spans="1:15" s="4" customFormat="1" x14ac:dyDescent="0.35">
      <c r="A158" s="47" t="str">
        <f>IF(G158&lt;&gt;"",1+MAX($A$9:A156),"")</f>
        <v/>
      </c>
      <c r="B158" s="50"/>
      <c r="C158" s="120" t="s">
        <v>155</v>
      </c>
      <c r="D158" s="109">
        <v>0</v>
      </c>
      <c r="E158" s="96"/>
      <c r="F158" s="94"/>
      <c r="G158" s="82"/>
      <c r="H158" s="119"/>
      <c r="I158" s="73"/>
      <c r="J158" s="97"/>
      <c r="K158" s="100"/>
      <c r="L158" s="99"/>
      <c r="M158" s="89"/>
      <c r="N158" s="89"/>
      <c r="O158" s="45"/>
    </row>
    <row r="159" spans="1:15" s="4" customFormat="1" x14ac:dyDescent="0.35">
      <c r="A159" s="47">
        <f>IF(G159&lt;&gt;"",1+MAX($A$9:A158),"")</f>
        <v>77</v>
      </c>
      <c r="B159" s="50"/>
      <c r="C159" s="36" t="s">
        <v>210</v>
      </c>
      <c r="D159" s="113">
        <v>30</v>
      </c>
      <c r="E159" s="95">
        <v>0.05</v>
      </c>
      <c r="F159" s="94">
        <f t="shared" ref="F159" si="130">CEILING(SUM(D159:D159)*(1+E159),1)</f>
        <v>32</v>
      </c>
      <c r="G159" s="39" t="s">
        <v>112</v>
      </c>
      <c r="H159" s="119"/>
      <c r="I159" s="73">
        <f>H159*F159</f>
        <v>0</v>
      </c>
      <c r="J159" s="121">
        <v>70</v>
      </c>
      <c r="K159" s="100">
        <f>J159*I159</f>
        <v>0</v>
      </c>
      <c r="L159" s="99"/>
      <c r="M159" s="89">
        <f t="shared" ref="M159" si="131">L159*F159</f>
        <v>0</v>
      </c>
      <c r="N159" s="89">
        <f t="shared" ref="N159" si="132">M159+K159</f>
        <v>0</v>
      </c>
      <c r="O159" s="90"/>
    </row>
    <row r="160" spans="1:15" s="4" customFormat="1" x14ac:dyDescent="0.35">
      <c r="A160" s="47"/>
      <c r="B160" s="50"/>
      <c r="C160" s="36"/>
      <c r="D160" s="113"/>
      <c r="E160" s="95"/>
      <c r="F160" s="94"/>
      <c r="G160" s="39"/>
      <c r="H160" s="119"/>
      <c r="I160" s="73"/>
      <c r="J160" s="121"/>
      <c r="K160" s="100"/>
      <c r="L160" s="99"/>
      <c r="M160" s="89"/>
      <c r="N160" s="89"/>
      <c r="O160" s="90"/>
    </row>
    <row r="161" spans="1:15" s="4" customFormat="1" x14ac:dyDescent="0.35">
      <c r="A161" s="47" t="str">
        <f>IF(G161&lt;&gt;"",1+MAX($A$9:A159),"")</f>
        <v/>
      </c>
      <c r="B161" s="50"/>
      <c r="C161" s="101" t="s">
        <v>157</v>
      </c>
      <c r="D161" s="112"/>
      <c r="E161" s="95"/>
      <c r="F161" s="94"/>
      <c r="G161" s="39"/>
      <c r="H161" s="119"/>
      <c r="I161" s="73"/>
      <c r="J161" s="97"/>
      <c r="K161" s="100"/>
      <c r="L161" s="99"/>
      <c r="M161" s="89"/>
      <c r="N161" s="89"/>
      <c r="O161" s="90"/>
    </row>
    <row r="162" spans="1:15" s="4" customFormat="1" x14ac:dyDescent="0.35">
      <c r="A162" s="47" t="str">
        <f>IF(G162&lt;&gt;"",1+MAX($A$9:A161),"")</f>
        <v/>
      </c>
      <c r="B162" s="50"/>
      <c r="C162" s="120" t="s">
        <v>158</v>
      </c>
      <c r="D162" s="112"/>
      <c r="E162" s="95"/>
      <c r="F162" s="94"/>
      <c r="G162" s="39"/>
      <c r="H162" s="119"/>
      <c r="I162" s="73"/>
      <c r="J162" s="97"/>
      <c r="K162" s="100"/>
      <c r="L162" s="99"/>
      <c r="M162" s="89"/>
      <c r="N162" s="89"/>
      <c r="O162" s="90"/>
    </row>
    <row r="163" spans="1:15" s="4" customFormat="1" x14ac:dyDescent="0.35">
      <c r="A163" s="47">
        <f>IF(G163&lt;&gt;"",1+MAX($A$9:A162),"")</f>
        <v>78</v>
      </c>
      <c r="B163" s="50"/>
      <c r="C163" s="36" t="s">
        <v>159</v>
      </c>
      <c r="D163" s="113">
        <v>4</v>
      </c>
      <c r="E163" s="95">
        <v>0</v>
      </c>
      <c r="F163" s="94">
        <f t="shared" ref="F163" si="133">CEILING(SUM(D163:D163)*(1+E163),1)</f>
        <v>4</v>
      </c>
      <c r="G163" s="39" t="s">
        <v>87</v>
      </c>
      <c r="H163" s="119"/>
      <c r="I163" s="73">
        <f t="shared" ref="I163" si="134">H163*F163</f>
        <v>0</v>
      </c>
      <c r="J163" s="121">
        <v>70</v>
      </c>
      <c r="K163" s="100">
        <f t="shared" ref="K163" si="135">J163*I163</f>
        <v>0</v>
      </c>
      <c r="L163" s="99"/>
      <c r="M163" s="89">
        <f t="shared" ref="M163" si="136">L163*F163</f>
        <v>0</v>
      </c>
      <c r="N163" s="89">
        <f t="shared" ref="N163" si="137">M163+K163</f>
        <v>0</v>
      </c>
      <c r="O163" s="90"/>
    </row>
    <row r="164" spans="1:15" s="4" customFormat="1" x14ac:dyDescent="0.35">
      <c r="A164" s="47" t="str">
        <f>IF(G164&lt;&gt;"",1+MAX($A$9:A163),"")</f>
        <v/>
      </c>
      <c r="B164" s="50"/>
      <c r="C164" s="36"/>
      <c r="D164" s="113"/>
      <c r="E164" s="95"/>
      <c r="F164" s="94"/>
      <c r="G164" s="39"/>
      <c r="H164" s="119"/>
      <c r="I164" s="73"/>
      <c r="J164" s="97"/>
      <c r="K164" s="100"/>
      <c r="L164" s="99"/>
      <c r="M164" s="89"/>
      <c r="N164" s="89"/>
      <c r="O164" s="90"/>
    </row>
    <row r="165" spans="1:15" s="4" customFormat="1" x14ac:dyDescent="0.35">
      <c r="A165" s="47" t="str">
        <f>IF(G165&lt;&gt;"",1+MAX($A$9:A164),"")</f>
        <v/>
      </c>
      <c r="B165" s="50"/>
      <c r="C165" s="101" t="s">
        <v>111</v>
      </c>
      <c r="D165" s="113"/>
      <c r="E165" s="96"/>
      <c r="F165" s="94"/>
      <c r="G165" s="82"/>
      <c r="H165" s="119"/>
      <c r="I165" s="73"/>
      <c r="J165" s="97"/>
      <c r="K165" s="100"/>
      <c r="L165" s="99"/>
      <c r="M165" s="89"/>
      <c r="N165" s="89"/>
      <c r="O165" s="90"/>
    </row>
    <row r="166" spans="1:15" s="4" customFormat="1" x14ac:dyDescent="0.35">
      <c r="A166" s="47"/>
      <c r="B166" s="50"/>
      <c r="C166" s="120" t="s">
        <v>160</v>
      </c>
      <c r="D166" s="109">
        <v>0</v>
      </c>
      <c r="E166" s="96"/>
      <c r="F166" s="94"/>
      <c r="G166" s="82"/>
      <c r="H166" s="119"/>
      <c r="I166" s="73"/>
      <c r="J166" s="97"/>
      <c r="K166" s="100"/>
      <c r="L166" s="99"/>
      <c r="M166" s="89"/>
      <c r="N166" s="89"/>
      <c r="O166" s="87"/>
    </row>
    <row r="167" spans="1:15" s="4" customFormat="1" x14ac:dyDescent="0.35">
      <c r="A167" s="47">
        <f>IF(G167&lt;&gt;"",1+MAX($A$9:A166),"")</f>
        <v>79</v>
      </c>
      <c r="B167" s="50"/>
      <c r="C167" s="122" t="s">
        <v>163</v>
      </c>
      <c r="D167" s="113">
        <v>49.692</v>
      </c>
      <c r="E167" s="96">
        <v>0.05</v>
      </c>
      <c r="F167" s="94">
        <f t="shared" ref="F167:F169" si="138">CEILING(SUM(D167:D167)*(1+E167),1)</f>
        <v>53</v>
      </c>
      <c r="G167" s="82" t="s">
        <v>112</v>
      </c>
      <c r="H167" s="119"/>
      <c r="I167" s="73">
        <f t="shared" ref="I167" si="139">H167*F167</f>
        <v>0</v>
      </c>
      <c r="J167" s="121">
        <v>70</v>
      </c>
      <c r="K167" s="100">
        <f t="shared" ref="K167:K169" si="140">J167*I167</f>
        <v>0</v>
      </c>
      <c r="L167" s="99"/>
      <c r="M167" s="89">
        <f t="shared" ref="M167:M169" si="141">L167*F167</f>
        <v>0</v>
      </c>
      <c r="N167" s="89">
        <f t="shared" ref="N167:N169" si="142">M167+K167</f>
        <v>0</v>
      </c>
      <c r="O167" s="90"/>
    </row>
    <row r="168" spans="1:15" s="4" customFormat="1" x14ac:dyDescent="0.35">
      <c r="A168" s="47">
        <f>IF(G168&lt;&gt;"",1+MAX($A$9:A167),"")</f>
        <v>80</v>
      </c>
      <c r="B168" s="50"/>
      <c r="C168" s="122" t="s">
        <v>161</v>
      </c>
      <c r="D168" s="113">
        <v>128</v>
      </c>
      <c r="E168" s="96">
        <v>0.05</v>
      </c>
      <c r="F168" s="94">
        <f t="shared" si="138"/>
        <v>135</v>
      </c>
      <c r="G168" s="82" t="s">
        <v>112</v>
      </c>
      <c r="H168" s="119"/>
      <c r="I168" s="73">
        <f>H168*F168</f>
        <v>0</v>
      </c>
      <c r="J168" s="121">
        <v>70</v>
      </c>
      <c r="K168" s="100">
        <f t="shared" si="140"/>
        <v>0</v>
      </c>
      <c r="L168" s="99"/>
      <c r="M168" s="89">
        <f t="shared" si="141"/>
        <v>0</v>
      </c>
      <c r="N168" s="89">
        <f t="shared" si="142"/>
        <v>0</v>
      </c>
      <c r="O168" s="90"/>
    </row>
    <row r="169" spans="1:15" s="4" customFormat="1" x14ac:dyDescent="0.35">
      <c r="A169" s="47">
        <f>IF(G169&lt;&gt;"",1+MAX($A$9:A168),"")</f>
        <v>81</v>
      </c>
      <c r="B169" s="50"/>
      <c r="C169" s="122" t="s">
        <v>162</v>
      </c>
      <c r="D169" s="113">
        <v>32</v>
      </c>
      <c r="E169" s="96">
        <v>0.05</v>
      </c>
      <c r="F169" s="94">
        <f t="shared" si="138"/>
        <v>34</v>
      </c>
      <c r="G169" s="82" t="s">
        <v>112</v>
      </c>
      <c r="H169" s="119"/>
      <c r="I169" s="73">
        <f t="shared" ref="I169" si="143">H169*F169</f>
        <v>0</v>
      </c>
      <c r="J169" s="121">
        <v>70</v>
      </c>
      <c r="K169" s="100">
        <f t="shared" si="140"/>
        <v>0</v>
      </c>
      <c r="L169" s="99"/>
      <c r="M169" s="89">
        <f t="shared" si="141"/>
        <v>0</v>
      </c>
      <c r="N169" s="89">
        <f t="shared" si="142"/>
        <v>0</v>
      </c>
      <c r="O169" s="90"/>
    </row>
    <row r="170" spans="1:15" s="4" customFormat="1" x14ac:dyDescent="0.35">
      <c r="A170" s="47"/>
      <c r="B170" s="50"/>
      <c r="C170" s="120" t="s">
        <v>165</v>
      </c>
      <c r="D170" s="113"/>
      <c r="E170" s="96"/>
      <c r="F170" s="94"/>
      <c r="G170" s="82"/>
      <c r="H170" s="119"/>
      <c r="I170" s="73"/>
      <c r="J170" s="121"/>
      <c r="K170" s="100"/>
      <c r="L170" s="99"/>
      <c r="M170" s="89"/>
      <c r="N170" s="89"/>
      <c r="O170" s="90"/>
    </row>
    <row r="171" spans="1:15" s="4" customFormat="1" x14ac:dyDescent="0.35">
      <c r="A171" s="47">
        <f>IF(G171&lt;&gt;"",1+MAX($A$9:A169),"")</f>
        <v>82</v>
      </c>
      <c r="B171" s="50"/>
      <c r="C171" s="122" t="s">
        <v>167</v>
      </c>
      <c r="D171" s="113">
        <v>32</v>
      </c>
      <c r="E171" s="96">
        <v>0.05</v>
      </c>
      <c r="F171" s="94">
        <f t="shared" ref="F171:F172" si="144">CEILING(SUM(D171:D171)*(1+E171),1)</f>
        <v>34</v>
      </c>
      <c r="G171" s="82" t="s">
        <v>112</v>
      </c>
      <c r="H171" s="119"/>
      <c r="I171" s="73">
        <f t="shared" ref="I171:I172" si="145">H171*F171</f>
        <v>0</v>
      </c>
      <c r="J171" s="121">
        <v>70</v>
      </c>
      <c r="K171" s="100">
        <f t="shared" ref="K171:K172" si="146">J171*I171</f>
        <v>0</v>
      </c>
      <c r="L171" s="99"/>
      <c r="M171" s="89">
        <f t="shared" ref="M171:M172" si="147">L171*F171</f>
        <v>0</v>
      </c>
      <c r="N171" s="89">
        <f t="shared" ref="N171:N172" si="148">M171+K171</f>
        <v>0</v>
      </c>
      <c r="O171" s="90"/>
    </row>
    <row r="172" spans="1:15" s="4" customFormat="1" x14ac:dyDescent="0.35">
      <c r="A172" s="47">
        <f>IF(G172&lt;&gt;"",1+MAX($A$9:A171),"")</f>
        <v>83</v>
      </c>
      <c r="B172" s="50"/>
      <c r="C172" s="122" t="s">
        <v>166</v>
      </c>
      <c r="D172" s="113">
        <v>78</v>
      </c>
      <c r="E172" s="96">
        <v>0.05</v>
      </c>
      <c r="F172" s="94">
        <f t="shared" si="144"/>
        <v>82</v>
      </c>
      <c r="G172" s="82" t="s">
        <v>112</v>
      </c>
      <c r="H172" s="119"/>
      <c r="I172" s="73">
        <f t="shared" si="145"/>
        <v>0</v>
      </c>
      <c r="J172" s="121">
        <v>70</v>
      </c>
      <c r="K172" s="100">
        <f t="shared" si="146"/>
        <v>0</v>
      </c>
      <c r="L172" s="99"/>
      <c r="M172" s="89">
        <f t="shared" si="147"/>
        <v>0</v>
      </c>
      <c r="N172" s="89">
        <f t="shared" si="148"/>
        <v>0</v>
      </c>
      <c r="O172" s="90"/>
    </row>
    <row r="173" spans="1:15" s="4" customFormat="1" x14ac:dyDescent="0.35">
      <c r="A173" s="47" t="str">
        <f>IF(G173&lt;&gt;"",1+MAX($A$9:A172),"")</f>
        <v/>
      </c>
      <c r="B173" s="50"/>
      <c r="C173" s="36"/>
      <c r="D173" s="113"/>
      <c r="E173" s="95"/>
      <c r="F173" s="94"/>
      <c r="G173" s="39"/>
      <c r="H173" s="119"/>
      <c r="I173" s="73"/>
      <c r="J173" s="97"/>
      <c r="K173" s="100"/>
      <c r="L173" s="99"/>
      <c r="M173" s="89"/>
      <c r="N173" s="89"/>
      <c r="O173" s="90"/>
    </row>
    <row r="174" spans="1:15" s="4" customFormat="1" x14ac:dyDescent="0.35">
      <c r="A174" s="47" t="str">
        <f>IF(G174&lt;&gt;"",1+MAX($A$9:A173),"")</f>
        <v/>
      </c>
      <c r="B174" s="50"/>
      <c r="C174" s="101" t="s">
        <v>108</v>
      </c>
      <c r="D174" s="113"/>
      <c r="E174" s="96"/>
      <c r="F174" s="94"/>
      <c r="G174" s="82"/>
      <c r="H174" s="119"/>
      <c r="I174" s="73"/>
      <c r="J174" s="97"/>
      <c r="K174" s="100"/>
      <c r="L174" s="99"/>
      <c r="M174" s="89"/>
      <c r="N174" s="89"/>
      <c r="O174" s="90"/>
    </row>
    <row r="175" spans="1:15" s="4" customFormat="1" x14ac:dyDescent="0.35">
      <c r="A175" s="47"/>
      <c r="B175" s="50"/>
      <c r="C175" s="120" t="s">
        <v>170</v>
      </c>
      <c r="D175" s="113"/>
      <c r="E175" s="96"/>
      <c r="F175" s="94"/>
      <c r="G175" s="82"/>
      <c r="H175" s="119"/>
      <c r="I175" s="73"/>
      <c r="J175" s="121"/>
      <c r="K175" s="100"/>
      <c r="L175" s="99"/>
      <c r="M175" s="89"/>
      <c r="N175" s="89"/>
      <c r="O175" s="90"/>
    </row>
    <row r="176" spans="1:15" s="4" customFormat="1" x14ac:dyDescent="0.35">
      <c r="A176" s="47">
        <f>IF(G176&lt;&gt;"",1+MAX($A$9:A175),"")</f>
        <v>84</v>
      </c>
      <c r="B176" s="50"/>
      <c r="C176" s="122" t="s">
        <v>173</v>
      </c>
      <c r="D176" s="113">
        <v>4</v>
      </c>
      <c r="E176" s="96">
        <v>0</v>
      </c>
      <c r="F176" s="94">
        <f t="shared" ref="F176:F178" si="149">CEILING(SUM(D176:D176)*(1+E176),1)</f>
        <v>4</v>
      </c>
      <c r="G176" s="82" t="s">
        <v>87</v>
      </c>
      <c r="H176" s="119"/>
      <c r="I176" s="73">
        <f t="shared" ref="I176:I178" si="150">H176*F176</f>
        <v>0</v>
      </c>
      <c r="J176" s="121">
        <v>70</v>
      </c>
      <c r="K176" s="100">
        <f t="shared" ref="K176:K178" si="151">J176*I176</f>
        <v>0</v>
      </c>
      <c r="L176" s="99"/>
      <c r="M176" s="89">
        <f t="shared" ref="M176:M178" si="152">L176*F176</f>
        <v>0</v>
      </c>
      <c r="N176" s="89">
        <f t="shared" ref="N176:N178" si="153">M176+K176</f>
        <v>0</v>
      </c>
      <c r="O176" s="90"/>
    </row>
    <row r="177" spans="1:15" s="4" customFormat="1" x14ac:dyDescent="0.35">
      <c r="A177" s="47">
        <f>IF(G177&lt;&gt;"",1+MAX($A$9:A176),"")</f>
        <v>85</v>
      </c>
      <c r="B177" s="50"/>
      <c r="C177" s="122" t="s">
        <v>171</v>
      </c>
      <c r="D177" s="113">
        <v>36</v>
      </c>
      <c r="E177" s="96">
        <v>0</v>
      </c>
      <c r="F177" s="94">
        <f t="shared" si="149"/>
        <v>36</v>
      </c>
      <c r="G177" s="82" t="s">
        <v>87</v>
      </c>
      <c r="H177" s="119"/>
      <c r="I177" s="73">
        <f t="shared" si="150"/>
        <v>0</v>
      </c>
      <c r="J177" s="121">
        <v>70</v>
      </c>
      <c r="K177" s="100">
        <f t="shared" si="151"/>
        <v>0</v>
      </c>
      <c r="L177" s="99"/>
      <c r="M177" s="89">
        <f t="shared" si="152"/>
        <v>0</v>
      </c>
      <c r="N177" s="89">
        <f t="shared" si="153"/>
        <v>0</v>
      </c>
      <c r="O177" s="90"/>
    </row>
    <row r="178" spans="1:15" s="4" customFormat="1" x14ac:dyDescent="0.35">
      <c r="A178" s="47">
        <f>IF(G178&lt;&gt;"",1+MAX($A$9:A177),"")</f>
        <v>86</v>
      </c>
      <c r="B178" s="50"/>
      <c r="C178" s="122" t="s">
        <v>172</v>
      </c>
      <c r="D178" s="113">
        <v>20</v>
      </c>
      <c r="E178" s="96">
        <v>0</v>
      </c>
      <c r="F178" s="94">
        <f t="shared" si="149"/>
        <v>20</v>
      </c>
      <c r="G178" s="82" t="s">
        <v>87</v>
      </c>
      <c r="H178" s="119"/>
      <c r="I178" s="73">
        <f t="shared" si="150"/>
        <v>0</v>
      </c>
      <c r="J178" s="121">
        <v>70</v>
      </c>
      <c r="K178" s="100">
        <f t="shared" si="151"/>
        <v>0</v>
      </c>
      <c r="L178" s="99"/>
      <c r="M178" s="89">
        <f t="shared" si="152"/>
        <v>0</v>
      </c>
      <c r="N178" s="89">
        <f t="shared" si="153"/>
        <v>0</v>
      </c>
      <c r="O178" s="90"/>
    </row>
    <row r="179" spans="1:15" s="4" customFormat="1" x14ac:dyDescent="0.35">
      <c r="A179" s="47" t="str">
        <f>IF(G179&lt;&gt;"",1+MAX($A$9:A178),"")</f>
        <v/>
      </c>
      <c r="B179" s="50"/>
      <c r="C179" s="36"/>
      <c r="D179" s="113"/>
      <c r="E179" s="95"/>
      <c r="F179" s="94"/>
      <c r="G179" s="39"/>
      <c r="H179" s="119"/>
      <c r="I179" s="73"/>
      <c r="J179" s="97"/>
      <c r="K179" s="100"/>
      <c r="L179" s="99"/>
      <c r="M179" s="89"/>
      <c r="N179" s="89"/>
      <c r="O179" s="90"/>
    </row>
    <row r="180" spans="1:15" s="4" customFormat="1" x14ac:dyDescent="0.35">
      <c r="A180" s="47" t="str">
        <f>IF(G180&lt;&gt;"",1+MAX($A$9:A179),"")</f>
        <v/>
      </c>
      <c r="B180" s="50"/>
      <c r="C180" s="101" t="s">
        <v>131</v>
      </c>
      <c r="D180" s="113"/>
      <c r="E180" s="96"/>
      <c r="F180" s="94"/>
      <c r="G180" s="82"/>
      <c r="H180" s="119"/>
      <c r="I180" s="73"/>
      <c r="J180" s="97"/>
      <c r="K180" s="100"/>
      <c r="L180" s="99"/>
      <c r="M180" s="89"/>
      <c r="N180" s="89"/>
      <c r="O180" s="90"/>
    </row>
    <row r="181" spans="1:15" s="4" customFormat="1" x14ac:dyDescent="0.35">
      <c r="A181" s="47" t="str">
        <f>IF(G181&lt;&gt;"",1+MAX($A$9:A180),"")</f>
        <v/>
      </c>
      <c r="B181" s="50"/>
      <c r="C181" s="120" t="s">
        <v>175</v>
      </c>
      <c r="D181" s="109">
        <v>0</v>
      </c>
      <c r="E181" s="96"/>
      <c r="F181" s="94"/>
      <c r="G181" s="82"/>
      <c r="H181" s="119"/>
      <c r="I181" s="73"/>
      <c r="J181" s="97"/>
      <c r="K181" s="100"/>
      <c r="L181" s="99"/>
      <c r="M181" s="89"/>
      <c r="N181" s="89"/>
      <c r="O181" s="87"/>
    </row>
    <row r="182" spans="1:15" s="4" customFormat="1" x14ac:dyDescent="0.35">
      <c r="A182" s="47">
        <f>IF(G182&lt;&gt;"",1+MAX($A$9:A181),"")</f>
        <v>87</v>
      </c>
      <c r="B182" s="50"/>
      <c r="C182" s="122" t="s">
        <v>176</v>
      </c>
      <c r="D182" s="113">
        <v>8</v>
      </c>
      <c r="E182" s="96">
        <v>0.05</v>
      </c>
      <c r="F182" s="94">
        <f t="shared" ref="F182" si="154">CEILING(SUM(D182:D182)*(1+E182),1)</f>
        <v>9</v>
      </c>
      <c r="G182" s="82" t="s">
        <v>112</v>
      </c>
      <c r="H182" s="119"/>
      <c r="I182" s="73">
        <f>H182*F182</f>
        <v>0</v>
      </c>
      <c r="J182" s="121">
        <v>70</v>
      </c>
      <c r="K182" s="100">
        <f t="shared" ref="K182" si="155">J182*I182</f>
        <v>0</v>
      </c>
      <c r="L182" s="99"/>
      <c r="M182" s="89">
        <f t="shared" ref="M182" si="156">L182*F182</f>
        <v>0</v>
      </c>
      <c r="N182" s="89">
        <f t="shared" ref="N182" si="157">M182+K182</f>
        <v>0</v>
      </c>
      <c r="O182" s="90"/>
    </row>
    <row r="183" spans="1:15" s="4" customFormat="1" x14ac:dyDescent="0.35">
      <c r="A183" s="47" t="str">
        <f>IF(G183&lt;&gt;"",1+MAX($A$9:A182),"")</f>
        <v/>
      </c>
      <c r="B183" s="50"/>
      <c r="C183" s="120" t="s">
        <v>132</v>
      </c>
      <c r="D183" s="109">
        <v>0</v>
      </c>
      <c r="E183" s="96"/>
      <c r="F183" s="94"/>
      <c r="G183" s="82"/>
      <c r="H183" s="119"/>
      <c r="I183" s="73"/>
      <c r="J183" s="97"/>
      <c r="K183" s="100"/>
      <c r="L183" s="99"/>
      <c r="M183" s="89"/>
      <c r="N183" s="89"/>
      <c r="O183" s="87"/>
    </row>
    <row r="184" spans="1:15" s="4" customFormat="1" x14ac:dyDescent="0.35">
      <c r="A184" s="47">
        <f>IF(G184&lt;&gt;"",1+MAX($A$9:A183),"")</f>
        <v>88</v>
      </c>
      <c r="B184" s="50"/>
      <c r="C184" s="122" t="s">
        <v>176</v>
      </c>
      <c r="D184" s="113">
        <v>32.661999999999999</v>
      </c>
      <c r="E184" s="96">
        <v>0.05</v>
      </c>
      <c r="F184" s="94">
        <f t="shared" ref="F184:F186" si="158">CEILING(SUM(D184:D184)*(1+E184),1)</f>
        <v>35</v>
      </c>
      <c r="G184" s="82" t="s">
        <v>112</v>
      </c>
      <c r="H184" s="119"/>
      <c r="I184" s="73">
        <f>H184*F184</f>
        <v>0</v>
      </c>
      <c r="J184" s="121">
        <v>70</v>
      </c>
      <c r="K184" s="100">
        <f t="shared" ref="K184:K186" si="159">J184*I184</f>
        <v>0</v>
      </c>
      <c r="L184" s="99"/>
      <c r="M184" s="89">
        <f t="shared" ref="M184:M186" si="160">L184*F184</f>
        <v>0</v>
      </c>
      <c r="N184" s="89">
        <f t="shared" ref="N184:N186" si="161">M184+K184</f>
        <v>0</v>
      </c>
      <c r="O184" s="90"/>
    </row>
    <row r="185" spans="1:15" s="4" customFormat="1" x14ac:dyDescent="0.35">
      <c r="A185" s="47">
        <f>IF(G185&lt;&gt;"",1+MAX($A$9:A184),"")</f>
        <v>89</v>
      </c>
      <c r="B185" s="50"/>
      <c r="C185" s="122" t="s">
        <v>177</v>
      </c>
      <c r="D185" s="113">
        <v>2.6320000000000001</v>
      </c>
      <c r="E185" s="96">
        <v>0.05</v>
      </c>
      <c r="F185" s="94">
        <f t="shared" si="158"/>
        <v>3</v>
      </c>
      <c r="G185" s="82" t="s">
        <v>112</v>
      </c>
      <c r="H185" s="119"/>
      <c r="I185" s="73">
        <f>H185*F185</f>
        <v>0</v>
      </c>
      <c r="J185" s="121">
        <v>70</v>
      </c>
      <c r="K185" s="100">
        <f t="shared" si="159"/>
        <v>0</v>
      </c>
      <c r="L185" s="99"/>
      <c r="M185" s="89">
        <f t="shared" si="160"/>
        <v>0</v>
      </c>
      <c r="N185" s="89">
        <f t="shared" si="161"/>
        <v>0</v>
      </c>
      <c r="O185" s="90"/>
    </row>
    <row r="186" spans="1:15" s="4" customFormat="1" x14ac:dyDescent="0.35">
      <c r="A186" s="47">
        <f>IF(G186&lt;&gt;"",1+MAX($A$9:A185),"")</f>
        <v>90</v>
      </c>
      <c r="B186" s="50"/>
      <c r="C186" s="122" t="s">
        <v>179</v>
      </c>
      <c r="D186" s="113">
        <v>77.87</v>
      </c>
      <c r="E186" s="96">
        <v>0.05</v>
      </c>
      <c r="F186" s="94">
        <f t="shared" si="158"/>
        <v>82</v>
      </c>
      <c r="G186" s="82" t="s">
        <v>112</v>
      </c>
      <c r="H186" s="119"/>
      <c r="I186" s="73">
        <f>H186*F186</f>
        <v>0</v>
      </c>
      <c r="J186" s="121">
        <v>70</v>
      </c>
      <c r="K186" s="100">
        <f t="shared" si="159"/>
        <v>0</v>
      </c>
      <c r="L186" s="99"/>
      <c r="M186" s="89">
        <f t="shared" si="160"/>
        <v>0</v>
      </c>
      <c r="N186" s="89">
        <f t="shared" si="161"/>
        <v>0</v>
      </c>
      <c r="O186" s="90"/>
    </row>
    <row r="187" spans="1:15" s="4" customFormat="1" x14ac:dyDescent="0.35">
      <c r="A187" s="47"/>
      <c r="B187" s="50"/>
      <c r="C187" s="122"/>
      <c r="D187" s="113"/>
      <c r="E187" s="96"/>
      <c r="F187" s="94"/>
      <c r="G187" s="82"/>
      <c r="H187" s="119"/>
      <c r="I187" s="73"/>
      <c r="J187" s="121"/>
      <c r="K187" s="100"/>
      <c r="L187" s="99"/>
      <c r="M187" s="89"/>
      <c r="N187" s="89"/>
      <c r="O187" s="90"/>
    </row>
    <row r="188" spans="1:15" s="4" customFormat="1" x14ac:dyDescent="0.35">
      <c r="A188" s="47" t="str">
        <f>IF(G188&lt;&gt;"",1+MAX($A$9:A200),"")</f>
        <v/>
      </c>
      <c r="B188" s="50"/>
      <c r="C188" s="101" t="s">
        <v>134</v>
      </c>
      <c r="D188" s="113"/>
      <c r="E188" s="96"/>
      <c r="F188" s="94"/>
      <c r="G188" s="82"/>
      <c r="H188" s="119"/>
      <c r="I188" s="73"/>
      <c r="J188" s="97"/>
      <c r="K188" s="100"/>
      <c r="L188" s="99"/>
      <c r="M188" s="89"/>
      <c r="N188" s="89"/>
      <c r="O188" s="90"/>
    </row>
    <row r="189" spans="1:15" s="4" customFormat="1" x14ac:dyDescent="0.35">
      <c r="A189" s="47" t="str">
        <f>IF(G189&lt;&gt;"",1+MAX($A$9:A188),"")</f>
        <v/>
      </c>
      <c r="B189" s="50"/>
      <c r="C189" s="120" t="s">
        <v>135</v>
      </c>
      <c r="D189" s="113"/>
      <c r="E189" s="96"/>
      <c r="F189" s="94"/>
      <c r="G189" s="82"/>
      <c r="H189" s="119"/>
      <c r="I189" s="73"/>
      <c r="J189" s="121"/>
      <c r="K189" s="100"/>
      <c r="L189" s="99"/>
      <c r="M189" s="89"/>
      <c r="N189" s="89"/>
      <c r="O189" s="90"/>
    </row>
    <row r="190" spans="1:15" s="4" customFormat="1" x14ac:dyDescent="0.35">
      <c r="A190" s="47">
        <f>IF(G190&lt;&gt;"",1+MAX($A$9:A189),"")</f>
        <v>91</v>
      </c>
      <c r="B190" s="50"/>
      <c r="C190" s="122" t="s">
        <v>211</v>
      </c>
      <c r="D190" s="113">
        <v>12</v>
      </c>
      <c r="E190" s="96">
        <v>0</v>
      </c>
      <c r="F190" s="94">
        <f>CEILING(SUM(D190:D190)*(1+E190),1)</f>
        <v>12</v>
      </c>
      <c r="G190" s="82" t="s">
        <v>87</v>
      </c>
      <c r="H190" s="119"/>
      <c r="I190" s="73">
        <f t="shared" ref="I190:I191" si="162">H190*F190</f>
        <v>0</v>
      </c>
      <c r="J190" s="121">
        <v>70</v>
      </c>
      <c r="K190" s="100">
        <f>J190*I190</f>
        <v>0</v>
      </c>
      <c r="L190" s="99"/>
      <c r="M190" s="89">
        <f>L190*F190</f>
        <v>0</v>
      </c>
      <c r="N190" s="89">
        <f>M190+K190</f>
        <v>0</v>
      </c>
      <c r="O190" s="90"/>
    </row>
    <row r="191" spans="1:15" s="4" customFormat="1" x14ac:dyDescent="0.35">
      <c r="A191" s="47">
        <f>IF(G191&lt;&gt;"",1+MAX($A$9:A190),"")</f>
        <v>92</v>
      </c>
      <c r="B191" s="50"/>
      <c r="C191" s="122" t="s">
        <v>181</v>
      </c>
      <c r="D191" s="113">
        <v>2</v>
      </c>
      <c r="E191" s="96">
        <v>0</v>
      </c>
      <c r="F191" s="94">
        <f>CEILING(SUM(D191:D191)*(1+E191),1)</f>
        <v>2</v>
      </c>
      <c r="G191" s="82" t="s">
        <v>87</v>
      </c>
      <c r="H191" s="119"/>
      <c r="I191" s="73">
        <f t="shared" si="162"/>
        <v>0</v>
      </c>
      <c r="J191" s="121">
        <v>70</v>
      </c>
      <c r="K191" s="100">
        <f>J191*I191</f>
        <v>0</v>
      </c>
      <c r="L191" s="99"/>
      <c r="M191" s="89">
        <f>L191*F191</f>
        <v>0</v>
      </c>
      <c r="N191" s="89">
        <f>M191+K191</f>
        <v>0</v>
      </c>
      <c r="O191" s="90"/>
    </row>
    <row r="192" spans="1:15" s="4" customFormat="1" x14ac:dyDescent="0.35">
      <c r="A192" s="47">
        <f>IF(G192&lt;&gt;"",1+MAX($A$9:A191),"")</f>
        <v>93</v>
      </c>
      <c r="B192" s="50"/>
      <c r="C192" s="122" t="s">
        <v>136</v>
      </c>
      <c r="D192" s="113">
        <v>14</v>
      </c>
      <c r="E192" s="96">
        <v>0</v>
      </c>
      <c r="F192" s="94">
        <f>CEILING(SUM(D192:D192)*(1+E192),1)</f>
        <v>14</v>
      </c>
      <c r="G192" s="82" t="s">
        <v>87</v>
      </c>
      <c r="H192" s="119"/>
      <c r="I192" s="73">
        <f>H192*F192</f>
        <v>0</v>
      </c>
      <c r="J192" s="121">
        <v>70</v>
      </c>
      <c r="K192" s="100">
        <f>J192*I192</f>
        <v>0</v>
      </c>
      <c r="L192" s="99"/>
      <c r="M192" s="89">
        <f>L192*F192</f>
        <v>0</v>
      </c>
      <c r="N192" s="89">
        <f>M192+K192</f>
        <v>0</v>
      </c>
      <c r="O192" s="90"/>
    </row>
    <row r="193" spans="1:15" s="4" customFormat="1" x14ac:dyDescent="0.35">
      <c r="A193" s="47"/>
      <c r="B193" s="50"/>
      <c r="C193" s="122"/>
      <c r="D193" s="113"/>
      <c r="E193" s="96"/>
      <c r="F193" s="94"/>
      <c r="G193" s="82"/>
      <c r="H193" s="119"/>
      <c r="I193" s="73"/>
      <c r="J193" s="121"/>
      <c r="K193" s="100"/>
      <c r="L193" s="99"/>
      <c r="M193" s="89"/>
      <c r="N193" s="89"/>
      <c r="O193" s="90"/>
    </row>
    <row r="194" spans="1:15" s="4" customFormat="1" x14ac:dyDescent="0.35">
      <c r="A194" s="47" t="str">
        <f>IF(G194&lt;&gt;"",1+MAX($A$9:A182),"")</f>
        <v/>
      </c>
      <c r="B194" s="50"/>
      <c r="C194" s="101" t="s">
        <v>182</v>
      </c>
      <c r="D194" s="113"/>
      <c r="E194" s="96"/>
      <c r="F194" s="94"/>
      <c r="G194" s="82"/>
      <c r="H194" s="119"/>
      <c r="I194" s="73"/>
      <c r="J194" s="97"/>
      <c r="K194" s="100"/>
      <c r="L194" s="99"/>
      <c r="M194" s="89"/>
      <c r="N194" s="89"/>
      <c r="O194" s="90"/>
    </row>
    <row r="195" spans="1:15" s="4" customFormat="1" x14ac:dyDescent="0.35">
      <c r="A195" s="47" t="str">
        <f>IF(G195&lt;&gt;"",1+MAX($A$9:A194),"")</f>
        <v/>
      </c>
      <c r="B195" s="50"/>
      <c r="C195" s="120" t="s">
        <v>183</v>
      </c>
      <c r="D195" s="109">
        <v>0</v>
      </c>
      <c r="E195" s="96"/>
      <c r="F195" s="94"/>
      <c r="G195" s="82"/>
      <c r="H195" s="119"/>
      <c r="I195" s="73"/>
      <c r="J195" s="97"/>
      <c r="K195" s="100"/>
      <c r="L195" s="99"/>
      <c r="M195" s="89"/>
      <c r="N195" s="89"/>
      <c r="O195" s="87"/>
    </row>
    <row r="196" spans="1:15" s="4" customFormat="1" x14ac:dyDescent="0.35">
      <c r="A196" s="47">
        <f>IF(G196&lt;&gt;"",1+MAX($A$9:A195),"")</f>
        <v>94</v>
      </c>
      <c r="B196" s="50"/>
      <c r="C196" s="122" t="s">
        <v>184</v>
      </c>
      <c r="D196" s="113">
        <v>72</v>
      </c>
      <c r="E196" s="96">
        <v>0.05</v>
      </c>
      <c r="F196" s="94">
        <f t="shared" ref="F196:F198" si="163">CEILING(SUM(D196:D196)*(1+E196),1)</f>
        <v>76</v>
      </c>
      <c r="G196" s="82" t="s">
        <v>112</v>
      </c>
      <c r="H196" s="119"/>
      <c r="I196" s="73">
        <f>H196*F196</f>
        <v>0</v>
      </c>
      <c r="J196" s="121">
        <v>70</v>
      </c>
      <c r="K196" s="100">
        <f t="shared" ref="K196:K198" si="164">J196*I196</f>
        <v>0</v>
      </c>
      <c r="L196" s="99"/>
      <c r="M196" s="89">
        <f t="shared" ref="M196:M198" si="165">L196*F196</f>
        <v>0</v>
      </c>
      <c r="N196" s="89">
        <f t="shared" ref="N196:N198" si="166">M196+K196</f>
        <v>0</v>
      </c>
      <c r="O196" s="90"/>
    </row>
    <row r="197" spans="1:15" s="4" customFormat="1" x14ac:dyDescent="0.35">
      <c r="A197" s="47">
        <f>IF(G197&lt;&gt;"",1+MAX($A$9:A196),"")</f>
        <v>95</v>
      </c>
      <c r="B197" s="50"/>
      <c r="C197" s="122" t="s">
        <v>185</v>
      </c>
      <c r="D197" s="113">
        <v>10.584</v>
      </c>
      <c r="E197" s="96">
        <v>0.05</v>
      </c>
      <c r="F197" s="94">
        <f t="shared" si="163"/>
        <v>12</v>
      </c>
      <c r="G197" s="82" t="s">
        <v>112</v>
      </c>
      <c r="H197" s="119"/>
      <c r="I197" s="73">
        <f t="shared" ref="I197:I198" si="167">H197*F197</f>
        <v>0</v>
      </c>
      <c r="J197" s="121">
        <v>70</v>
      </c>
      <c r="K197" s="100">
        <f t="shared" si="164"/>
        <v>0</v>
      </c>
      <c r="L197" s="99"/>
      <c r="M197" s="89">
        <f t="shared" si="165"/>
        <v>0</v>
      </c>
      <c r="N197" s="89">
        <f t="shared" si="166"/>
        <v>0</v>
      </c>
      <c r="O197" s="90"/>
    </row>
    <row r="198" spans="1:15" s="4" customFormat="1" x14ac:dyDescent="0.35">
      <c r="A198" s="47">
        <f>IF(G198&lt;&gt;"",1+MAX($A$9:A197),"")</f>
        <v>96</v>
      </c>
      <c r="B198" s="50"/>
      <c r="C198" s="122" t="s">
        <v>186</v>
      </c>
      <c r="D198" s="113">
        <v>10</v>
      </c>
      <c r="E198" s="96">
        <v>0.05</v>
      </c>
      <c r="F198" s="94">
        <f t="shared" si="163"/>
        <v>11</v>
      </c>
      <c r="G198" s="82" t="s">
        <v>112</v>
      </c>
      <c r="H198" s="119"/>
      <c r="I198" s="73">
        <f t="shared" si="167"/>
        <v>0</v>
      </c>
      <c r="J198" s="121">
        <v>70</v>
      </c>
      <c r="K198" s="100">
        <f t="shared" si="164"/>
        <v>0</v>
      </c>
      <c r="L198" s="99"/>
      <c r="M198" s="89">
        <f t="shared" si="165"/>
        <v>0</v>
      </c>
      <c r="N198" s="89">
        <f t="shared" si="166"/>
        <v>0</v>
      </c>
      <c r="O198" s="90"/>
    </row>
    <row r="199" spans="1:15" s="4" customFormat="1" x14ac:dyDescent="0.35">
      <c r="A199" s="47" t="str">
        <f>IF(G199&lt;&gt;"",1+MAX($A$9:A198),"")</f>
        <v/>
      </c>
      <c r="B199" s="50"/>
      <c r="C199" s="122"/>
      <c r="D199" s="113"/>
      <c r="E199" s="96"/>
      <c r="F199" s="94"/>
      <c r="G199" s="82"/>
      <c r="H199" s="119"/>
      <c r="I199" s="73"/>
      <c r="J199" s="121"/>
      <c r="K199" s="100"/>
      <c r="L199" s="99"/>
      <c r="M199" s="89"/>
      <c r="N199" s="89"/>
      <c r="O199" s="90"/>
    </row>
    <row r="200" spans="1:15" s="4" customFormat="1" x14ac:dyDescent="0.35">
      <c r="A200" s="47" t="str">
        <f>IF(G200&lt;&gt;"",1+MAX($A$9:A199),"")</f>
        <v/>
      </c>
      <c r="B200" s="50"/>
      <c r="C200" s="101" t="s">
        <v>187</v>
      </c>
      <c r="D200" s="113"/>
      <c r="E200" s="95"/>
      <c r="F200" s="94"/>
      <c r="G200" s="39"/>
      <c r="H200" s="119"/>
      <c r="I200" s="73"/>
      <c r="J200" s="97"/>
      <c r="K200" s="100"/>
      <c r="L200" s="99"/>
      <c r="M200" s="89"/>
      <c r="N200" s="89"/>
      <c r="O200" s="90"/>
    </row>
    <row r="201" spans="1:15" s="4" customFormat="1" x14ac:dyDescent="0.35">
      <c r="A201" s="47" t="str">
        <f>IF(G201&lt;&gt;"",1+MAX($A$9:A200),"")</f>
        <v/>
      </c>
      <c r="B201" s="50"/>
      <c r="C201" s="120" t="s">
        <v>188</v>
      </c>
      <c r="D201" s="113"/>
      <c r="E201" s="96"/>
      <c r="F201" s="94"/>
      <c r="G201" s="82"/>
      <c r="H201" s="119"/>
      <c r="I201" s="73"/>
      <c r="J201" s="121"/>
      <c r="K201" s="100"/>
      <c r="L201" s="99"/>
      <c r="M201" s="89"/>
      <c r="N201" s="89"/>
      <c r="O201" s="90"/>
    </row>
    <row r="202" spans="1:15" s="4" customFormat="1" x14ac:dyDescent="0.35">
      <c r="A202" s="47">
        <f>IF(G202&lt;&gt;"",1+MAX($A$9:A201),"")</f>
        <v>97</v>
      </c>
      <c r="B202" s="50"/>
      <c r="C202" s="122" t="s">
        <v>189</v>
      </c>
      <c r="D202" s="113">
        <v>6</v>
      </c>
      <c r="E202" s="96">
        <v>0</v>
      </c>
      <c r="F202" s="94">
        <f t="shared" ref="F202:F204" si="168">CEILING(SUM(D202:D202)*(1+E202),1)</f>
        <v>6</v>
      </c>
      <c r="G202" s="82" t="s">
        <v>87</v>
      </c>
      <c r="H202" s="119"/>
      <c r="I202" s="73">
        <f t="shared" ref="I202:I204" si="169">H202*F202</f>
        <v>0</v>
      </c>
      <c r="J202" s="121">
        <v>70</v>
      </c>
      <c r="K202" s="100">
        <f t="shared" ref="K202:K204" si="170">J202*I202</f>
        <v>0</v>
      </c>
      <c r="L202" s="99"/>
      <c r="M202" s="89">
        <f t="shared" ref="M202:M204" si="171">L202*F202</f>
        <v>0</v>
      </c>
      <c r="N202" s="89">
        <f t="shared" ref="N202:N204" si="172">M202+K202</f>
        <v>0</v>
      </c>
      <c r="O202" s="90"/>
    </row>
    <row r="203" spans="1:15" s="4" customFormat="1" x14ac:dyDescent="0.35">
      <c r="A203" s="47">
        <f>IF(G203&lt;&gt;"",1+MAX($A$9:A202),"")</f>
        <v>98</v>
      </c>
      <c r="B203" s="50"/>
      <c r="C203" s="122" t="s">
        <v>180</v>
      </c>
      <c r="D203" s="113">
        <v>6</v>
      </c>
      <c r="E203" s="96">
        <v>0</v>
      </c>
      <c r="F203" s="94">
        <f t="shared" si="168"/>
        <v>6</v>
      </c>
      <c r="G203" s="82" t="s">
        <v>87</v>
      </c>
      <c r="H203" s="119"/>
      <c r="I203" s="73">
        <f t="shared" si="169"/>
        <v>0</v>
      </c>
      <c r="J203" s="121">
        <v>70</v>
      </c>
      <c r="K203" s="100">
        <f t="shared" si="170"/>
        <v>0</v>
      </c>
      <c r="L203" s="99"/>
      <c r="M203" s="89">
        <f t="shared" si="171"/>
        <v>0</v>
      </c>
      <c r="N203" s="89">
        <f t="shared" si="172"/>
        <v>0</v>
      </c>
      <c r="O203" s="90"/>
    </row>
    <row r="204" spans="1:15" s="4" customFormat="1" x14ac:dyDescent="0.35">
      <c r="A204" s="47">
        <f>IF(G204&lt;&gt;"",1+MAX($A$9:A203),"")</f>
        <v>99</v>
      </c>
      <c r="B204" s="50"/>
      <c r="C204" s="122" t="s">
        <v>159</v>
      </c>
      <c r="D204" s="113">
        <v>2</v>
      </c>
      <c r="E204" s="96">
        <v>0</v>
      </c>
      <c r="F204" s="94">
        <f t="shared" si="168"/>
        <v>2</v>
      </c>
      <c r="G204" s="82" t="s">
        <v>87</v>
      </c>
      <c r="H204" s="119"/>
      <c r="I204" s="73">
        <f t="shared" si="169"/>
        <v>0</v>
      </c>
      <c r="J204" s="121">
        <v>70</v>
      </c>
      <c r="K204" s="100">
        <f t="shared" si="170"/>
        <v>0</v>
      </c>
      <c r="L204" s="99"/>
      <c r="M204" s="89">
        <f t="shared" si="171"/>
        <v>0</v>
      </c>
      <c r="N204" s="89">
        <f t="shared" si="172"/>
        <v>0</v>
      </c>
      <c r="O204" s="90"/>
    </row>
    <row r="205" spans="1:15" s="4" customFormat="1" x14ac:dyDescent="0.35">
      <c r="A205" s="47" t="str">
        <f>IF(G205&lt;&gt;"",1+MAX($A$9:A204),"")</f>
        <v/>
      </c>
      <c r="B205" s="50"/>
      <c r="C205" s="122"/>
      <c r="D205" s="113"/>
      <c r="E205" s="96"/>
      <c r="F205" s="94"/>
      <c r="G205" s="82"/>
      <c r="H205" s="119"/>
      <c r="I205" s="73"/>
      <c r="J205" s="121"/>
      <c r="K205" s="100"/>
      <c r="L205" s="99"/>
      <c r="M205" s="89"/>
      <c r="N205" s="89"/>
      <c r="O205" s="90"/>
    </row>
    <row r="206" spans="1:15" s="4" customFormat="1" x14ac:dyDescent="0.35">
      <c r="A206" s="47" t="str">
        <f>IF(G206&lt;&gt;"",1+MAX($A$9:A205),"")</f>
        <v/>
      </c>
      <c r="B206" s="50"/>
      <c r="C206" s="101" t="s">
        <v>190</v>
      </c>
      <c r="D206" s="113"/>
      <c r="E206" s="96"/>
      <c r="F206" s="94"/>
      <c r="G206" s="82"/>
      <c r="H206" s="119"/>
      <c r="I206" s="73"/>
      <c r="J206" s="97"/>
      <c r="K206" s="100"/>
      <c r="L206" s="99"/>
      <c r="M206" s="89"/>
      <c r="N206" s="89"/>
      <c r="O206" s="90"/>
    </row>
    <row r="207" spans="1:15" s="4" customFormat="1" x14ac:dyDescent="0.35">
      <c r="A207" s="47"/>
      <c r="B207" s="50"/>
      <c r="C207" s="120" t="s">
        <v>191</v>
      </c>
      <c r="D207" s="109">
        <v>0</v>
      </c>
      <c r="E207" s="96"/>
      <c r="F207" s="94"/>
      <c r="G207" s="82"/>
      <c r="H207" s="119"/>
      <c r="I207" s="73"/>
      <c r="J207" s="97"/>
      <c r="K207" s="100"/>
      <c r="L207" s="99"/>
      <c r="M207" s="89"/>
      <c r="N207" s="89"/>
      <c r="O207" s="87"/>
    </row>
    <row r="208" spans="1:15" s="4" customFormat="1" x14ac:dyDescent="0.35">
      <c r="A208" s="47">
        <f>IF(G208&lt;&gt;"",1+MAX($A$9:A207),"")</f>
        <v>100</v>
      </c>
      <c r="B208" s="50"/>
      <c r="C208" s="122" t="s">
        <v>192</v>
      </c>
      <c r="D208" s="113">
        <v>58</v>
      </c>
      <c r="E208" s="96">
        <v>0.05</v>
      </c>
      <c r="F208" s="94">
        <f t="shared" ref="F208" si="173">CEILING(SUM(D208:D208)*(1+E208),1)</f>
        <v>61</v>
      </c>
      <c r="G208" s="82" t="s">
        <v>112</v>
      </c>
      <c r="H208" s="119"/>
      <c r="I208" s="73">
        <f t="shared" ref="I208" si="174">H208*F208</f>
        <v>0</v>
      </c>
      <c r="J208" s="121">
        <v>70</v>
      </c>
      <c r="K208" s="100">
        <f t="shared" ref="K208" si="175">J208*I208</f>
        <v>0</v>
      </c>
      <c r="L208" s="99"/>
      <c r="M208" s="89">
        <f t="shared" ref="M208" si="176">L208*F208</f>
        <v>0</v>
      </c>
      <c r="N208" s="89">
        <f t="shared" ref="N208" si="177">M208+K208</f>
        <v>0</v>
      </c>
      <c r="O208" s="90"/>
    </row>
    <row r="209" spans="1:15" s="4" customFormat="1" x14ac:dyDescent="0.35">
      <c r="A209" s="47" t="str">
        <f>IF(G209&lt;&gt;"",1+MAX($A$9:A208),"")</f>
        <v/>
      </c>
      <c r="B209" s="50"/>
      <c r="C209" s="36"/>
      <c r="D209" s="113"/>
      <c r="E209" s="95"/>
      <c r="F209" s="94"/>
      <c r="G209" s="39"/>
      <c r="H209" s="119"/>
      <c r="I209" s="73"/>
      <c r="J209" s="97"/>
      <c r="K209" s="100"/>
      <c r="L209" s="99"/>
      <c r="M209" s="89"/>
      <c r="N209" s="89"/>
      <c r="O209" s="90"/>
    </row>
    <row r="210" spans="1:15" s="4" customFormat="1" x14ac:dyDescent="0.35">
      <c r="A210" s="47" t="str">
        <f>IF(G210&lt;&gt;"",1+MAX($A$9:A209),"")</f>
        <v/>
      </c>
      <c r="B210" s="50"/>
      <c r="C210" s="101" t="s">
        <v>193</v>
      </c>
      <c r="D210" s="113"/>
      <c r="E210" s="96"/>
      <c r="F210" s="94"/>
      <c r="G210" s="82"/>
      <c r="H210" s="119"/>
      <c r="I210" s="73"/>
      <c r="J210" s="97"/>
      <c r="K210" s="100"/>
      <c r="L210" s="99"/>
      <c r="M210" s="89"/>
      <c r="N210" s="89"/>
      <c r="O210" s="90"/>
    </row>
    <row r="211" spans="1:15" s="4" customFormat="1" x14ac:dyDescent="0.35">
      <c r="A211" s="47" t="str">
        <f>IF(G211&lt;&gt;"",1+MAX($A$9:A210),"")</f>
        <v/>
      </c>
      <c r="B211" s="50"/>
      <c r="C211" s="120" t="s">
        <v>194</v>
      </c>
      <c r="D211" s="113"/>
      <c r="E211" s="96"/>
      <c r="F211" s="94"/>
      <c r="G211" s="82"/>
      <c r="H211" s="119"/>
      <c r="I211" s="73"/>
      <c r="J211" s="121"/>
      <c r="K211" s="100"/>
      <c r="L211" s="99"/>
      <c r="M211" s="89"/>
      <c r="N211" s="89"/>
      <c r="O211" s="90"/>
    </row>
    <row r="212" spans="1:15" s="4" customFormat="1" x14ac:dyDescent="0.35">
      <c r="A212" s="47">
        <f>IF(G212&lt;&gt;"",1+MAX($A$9:A211),"")</f>
        <v>101</v>
      </c>
      <c r="B212" s="50"/>
      <c r="C212" s="122" t="s">
        <v>173</v>
      </c>
      <c r="D212" s="113">
        <v>10</v>
      </c>
      <c r="E212" s="96">
        <v>0</v>
      </c>
      <c r="F212" s="94">
        <f t="shared" ref="F212" si="178">CEILING(SUM(D212:D212)*(1+E212),1)</f>
        <v>10</v>
      </c>
      <c r="G212" s="82" t="s">
        <v>87</v>
      </c>
      <c r="H212" s="119"/>
      <c r="I212" s="73">
        <f t="shared" ref="I212" si="179">H212*F212</f>
        <v>0</v>
      </c>
      <c r="J212" s="121">
        <v>70</v>
      </c>
      <c r="K212" s="100">
        <f t="shared" ref="K212" si="180">J212*I212</f>
        <v>0</v>
      </c>
      <c r="L212" s="99"/>
      <c r="M212" s="89">
        <f t="shared" ref="M212" si="181">L212*F212</f>
        <v>0</v>
      </c>
      <c r="N212" s="89">
        <f t="shared" ref="N212" si="182">M212+K212</f>
        <v>0</v>
      </c>
      <c r="O212" s="90"/>
    </row>
    <row r="213" spans="1:15" s="4" customFormat="1" x14ac:dyDescent="0.35">
      <c r="A213" s="47" t="str">
        <f>IF(G213&lt;&gt;"",1+MAX($A$9:A212),"")</f>
        <v/>
      </c>
      <c r="B213" s="50"/>
      <c r="C213" s="36"/>
      <c r="D213" s="113"/>
      <c r="E213" s="95"/>
      <c r="F213" s="94"/>
      <c r="G213" s="39"/>
      <c r="H213" s="119"/>
      <c r="I213" s="73"/>
      <c r="J213" s="97"/>
      <c r="K213" s="100"/>
      <c r="L213" s="99"/>
      <c r="M213" s="89"/>
      <c r="N213" s="89"/>
      <c r="O213" s="90"/>
    </row>
    <row r="214" spans="1:15" s="4" customFormat="1" x14ac:dyDescent="0.35">
      <c r="A214" s="47" t="str">
        <f>IF(G214&lt;&gt;"",1+MAX($A$9:A213),"")</f>
        <v/>
      </c>
      <c r="B214" s="50"/>
      <c r="C214" s="101" t="s">
        <v>110</v>
      </c>
      <c r="D214" s="113"/>
      <c r="E214" s="96"/>
      <c r="F214" s="94"/>
      <c r="G214" s="82"/>
      <c r="H214" s="119"/>
      <c r="I214" s="73"/>
      <c r="J214" s="97"/>
      <c r="K214" s="100"/>
      <c r="L214" s="99"/>
      <c r="M214" s="89"/>
      <c r="N214" s="89"/>
      <c r="O214" s="90"/>
    </row>
    <row r="215" spans="1:15" s="4" customFormat="1" x14ac:dyDescent="0.35">
      <c r="A215" s="47">
        <f>IF(G215&lt;&gt;"",1+MAX($A$9:A214),"")</f>
        <v>102</v>
      </c>
      <c r="B215" s="50"/>
      <c r="C215" s="36" t="s">
        <v>212</v>
      </c>
      <c r="D215" s="113">
        <v>4</v>
      </c>
      <c r="E215" s="95">
        <v>0</v>
      </c>
      <c r="F215" s="94">
        <f>CEILING(SUM(D215:D215)*(1+E215),1)</f>
        <v>4</v>
      </c>
      <c r="G215" s="39" t="s">
        <v>87</v>
      </c>
      <c r="H215" s="119"/>
      <c r="I215" s="73">
        <f t="shared" ref="I215:I216" si="183">H215*F215</f>
        <v>0</v>
      </c>
      <c r="J215" s="121">
        <v>70</v>
      </c>
      <c r="K215" s="100">
        <f t="shared" ref="K215:K216" si="184">J215*I215</f>
        <v>0</v>
      </c>
      <c r="L215" s="99"/>
      <c r="M215" s="89">
        <f>L215*F215</f>
        <v>0</v>
      </c>
      <c r="N215" s="89">
        <f>M215+K215</f>
        <v>0</v>
      </c>
      <c r="O215" s="90"/>
    </row>
    <row r="216" spans="1:15" s="4" customFormat="1" x14ac:dyDescent="0.35">
      <c r="A216" s="47">
        <f>IF(G216&lt;&gt;"",1+MAX($A$9:A215),"")</f>
        <v>103</v>
      </c>
      <c r="B216" s="50"/>
      <c r="C216" s="36" t="s">
        <v>196</v>
      </c>
      <c r="D216" s="113">
        <v>4</v>
      </c>
      <c r="E216" s="95">
        <v>0</v>
      </c>
      <c r="F216" s="94">
        <f t="shared" ref="F216" si="185">CEILING(SUM(D216:D216)*(1+E216),1)</f>
        <v>4</v>
      </c>
      <c r="G216" s="39" t="s">
        <v>87</v>
      </c>
      <c r="H216" s="119"/>
      <c r="I216" s="73">
        <f t="shared" si="183"/>
        <v>0</v>
      </c>
      <c r="J216" s="121">
        <v>70</v>
      </c>
      <c r="K216" s="100">
        <f t="shared" si="184"/>
        <v>0</v>
      </c>
      <c r="L216" s="99"/>
      <c r="M216" s="89">
        <f t="shared" ref="M216" si="186">L216*F216</f>
        <v>0</v>
      </c>
      <c r="N216" s="89">
        <f t="shared" ref="N216" si="187">M216+K216</f>
        <v>0</v>
      </c>
      <c r="O216" s="90"/>
    </row>
    <row r="217" spans="1:15" s="4" customFormat="1" x14ac:dyDescent="0.35">
      <c r="A217" s="47" t="str">
        <f>IF(G217&lt;&gt;"",1+MAX($A$9:A216),"")</f>
        <v/>
      </c>
      <c r="B217" s="50"/>
      <c r="C217" s="36"/>
      <c r="D217" s="113"/>
      <c r="E217" s="95"/>
      <c r="F217" s="94"/>
      <c r="G217" s="39"/>
      <c r="H217" s="119"/>
      <c r="I217" s="73"/>
      <c r="J217" s="97"/>
      <c r="K217" s="100"/>
      <c r="L217" s="99"/>
      <c r="M217" s="89"/>
      <c r="N217" s="89"/>
      <c r="O217" s="90"/>
    </row>
    <row r="218" spans="1:15" s="4" customFormat="1" x14ac:dyDescent="0.35">
      <c r="A218" s="47" t="str">
        <f>IF(G218&lt;&gt;"",1+MAX($A$9:A217),"")</f>
        <v/>
      </c>
      <c r="B218" s="50"/>
      <c r="C218" s="101" t="s">
        <v>198</v>
      </c>
      <c r="D218" s="113"/>
      <c r="E218" s="96"/>
      <c r="F218" s="94"/>
      <c r="G218" s="82"/>
      <c r="H218" s="119"/>
      <c r="I218" s="73"/>
      <c r="J218" s="97"/>
      <c r="K218" s="100"/>
      <c r="L218" s="99"/>
      <c r="M218" s="89"/>
      <c r="N218" s="89"/>
      <c r="O218" s="90"/>
    </row>
    <row r="219" spans="1:15" s="4" customFormat="1" x14ac:dyDescent="0.35">
      <c r="A219" s="47">
        <f>IF(G219&lt;&gt;"",1+MAX($A$9:A218),"")</f>
        <v>104</v>
      </c>
      <c r="B219" s="50"/>
      <c r="C219" s="133" t="s">
        <v>199</v>
      </c>
      <c r="D219" s="113">
        <v>2</v>
      </c>
      <c r="E219" s="95">
        <v>0</v>
      </c>
      <c r="F219" s="94">
        <f>CEILING(SUM(D219:D219)*(1+E219),1)</f>
        <v>2</v>
      </c>
      <c r="G219" s="39" t="s">
        <v>87</v>
      </c>
      <c r="H219" s="119"/>
      <c r="I219" s="73">
        <f t="shared" ref="I219:I220" si="188">H219*F219</f>
        <v>0</v>
      </c>
      <c r="J219" s="121">
        <v>70</v>
      </c>
      <c r="K219" s="100">
        <f t="shared" ref="K219:K220" si="189">J219*I219</f>
        <v>0</v>
      </c>
      <c r="L219" s="99"/>
      <c r="M219" s="89">
        <f>L219*F219</f>
        <v>0</v>
      </c>
      <c r="N219" s="89">
        <f>M219+K219</f>
        <v>0</v>
      </c>
      <c r="O219" s="90"/>
    </row>
    <row r="220" spans="1:15" s="4" customFormat="1" x14ac:dyDescent="0.35">
      <c r="A220" s="47">
        <f>IF(G220&lt;&gt;"",1+MAX($A$9:A219),"")</f>
        <v>105</v>
      </c>
      <c r="B220" s="50"/>
      <c r="C220" s="36" t="s">
        <v>213</v>
      </c>
      <c r="D220" s="113">
        <v>2</v>
      </c>
      <c r="E220" s="95">
        <v>0</v>
      </c>
      <c r="F220" s="94">
        <f t="shared" ref="F220" si="190">CEILING(SUM(D220:D220)*(1+E220),1)</f>
        <v>2</v>
      </c>
      <c r="G220" s="39" t="s">
        <v>87</v>
      </c>
      <c r="H220" s="119"/>
      <c r="I220" s="73">
        <f t="shared" si="188"/>
        <v>0</v>
      </c>
      <c r="J220" s="121">
        <v>70</v>
      </c>
      <c r="K220" s="100">
        <f t="shared" si="189"/>
        <v>0</v>
      </c>
      <c r="L220" s="99"/>
      <c r="M220" s="89">
        <f t="shared" ref="M220" si="191">L220*F220</f>
        <v>0</v>
      </c>
      <c r="N220" s="89">
        <f t="shared" ref="N220" si="192">M220+K220</f>
        <v>0</v>
      </c>
      <c r="O220" s="90"/>
    </row>
    <row r="221" spans="1:15" s="4" customFormat="1" x14ac:dyDescent="0.35">
      <c r="A221" s="47"/>
      <c r="B221" s="50"/>
      <c r="C221" s="36"/>
      <c r="D221" s="113"/>
      <c r="E221" s="95"/>
      <c r="F221" s="94"/>
      <c r="G221" s="39"/>
      <c r="H221" s="119"/>
      <c r="I221" s="73"/>
      <c r="J221" s="121"/>
      <c r="K221" s="100"/>
      <c r="L221" s="99"/>
      <c r="M221" s="89"/>
      <c r="N221" s="89"/>
      <c r="O221" s="90"/>
    </row>
    <row r="222" spans="1:15" s="4" customFormat="1" x14ac:dyDescent="0.35">
      <c r="A222" s="47" t="str">
        <f>IF(G222&lt;&gt;"",1+MAX($A$9:A219),"")</f>
        <v/>
      </c>
      <c r="B222" s="51"/>
      <c r="C222" s="130" t="s">
        <v>214</v>
      </c>
      <c r="D222" s="134">
        <v>2</v>
      </c>
      <c r="E222" s="95"/>
      <c r="F222" s="94"/>
      <c r="G222" s="39"/>
      <c r="H222" s="76"/>
      <c r="I222" s="73"/>
      <c r="J222" s="97"/>
      <c r="K222" s="98"/>
      <c r="L222" s="99"/>
      <c r="M222" s="40"/>
      <c r="N222" s="40"/>
      <c r="O222" s="46"/>
    </row>
    <row r="223" spans="1:15" s="4" customFormat="1" x14ac:dyDescent="0.35">
      <c r="A223" s="47" t="str">
        <f>IF(G223&lt;&gt;"",1+MAX($A$9:A222),"")</f>
        <v/>
      </c>
      <c r="B223" s="51"/>
      <c r="C223" s="101" t="s">
        <v>120</v>
      </c>
      <c r="D223" s="109"/>
      <c r="E223" s="95"/>
      <c r="F223" s="94"/>
      <c r="G223" s="39"/>
      <c r="H223" s="76"/>
      <c r="I223" s="73"/>
      <c r="J223" s="97"/>
      <c r="K223" s="98"/>
      <c r="L223" s="99"/>
      <c r="M223" s="40"/>
      <c r="N223" s="40"/>
      <c r="O223" s="46"/>
    </row>
    <row r="224" spans="1:15" s="4" customFormat="1" x14ac:dyDescent="0.35">
      <c r="A224" s="47">
        <f>IF(G224&lt;&gt;"",1+MAX($A$9:A223),"")</f>
        <v>106</v>
      </c>
      <c r="B224" s="50"/>
      <c r="C224" s="126" t="s">
        <v>143</v>
      </c>
      <c r="D224" s="113">
        <v>2</v>
      </c>
      <c r="E224" s="95">
        <v>0</v>
      </c>
      <c r="F224" s="94">
        <f t="shared" ref="F224:F228" si="193">CEILING(SUM(D224:D224)*(1+E224),1)</f>
        <v>2</v>
      </c>
      <c r="G224" s="39" t="s">
        <v>87</v>
      </c>
      <c r="H224" s="119"/>
      <c r="I224" s="73">
        <f t="shared" ref="I224:I228" si="194">F224*H224</f>
        <v>0</v>
      </c>
      <c r="J224" s="121">
        <v>70</v>
      </c>
      <c r="K224" s="100">
        <f>J224*I224</f>
        <v>0</v>
      </c>
      <c r="L224" s="99"/>
      <c r="M224" s="89">
        <f t="shared" ref="M224:M228" si="195">L224*F224</f>
        <v>0</v>
      </c>
      <c r="N224" s="89">
        <f t="shared" ref="N224:N228" si="196">M224+K224</f>
        <v>0</v>
      </c>
      <c r="O224" s="45"/>
    </row>
    <row r="225" spans="1:15" s="4" customFormat="1" x14ac:dyDescent="0.35">
      <c r="A225" s="47">
        <f>IF(G225&lt;&gt;"",1+MAX($A$9:A224),"")</f>
        <v>107</v>
      </c>
      <c r="B225" s="50"/>
      <c r="C225" s="126" t="s">
        <v>144</v>
      </c>
      <c r="D225" s="113">
        <v>2</v>
      </c>
      <c r="E225" s="95">
        <v>0</v>
      </c>
      <c r="F225" s="94">
        <f t="shared" si="193"/>
        <v>2</v>
      </c>
      <c r="G225" s="39" t="s">
        <v>87</v>
      </c>
      <c r="H225" s="119"/>
      <c r="I225" s="73">
        <f t="shared" si="194"/>
        <v>0</v>
      </c>
      <c r="J225" s="121">
        <v>70</v>
      </c>
      <c r="K225" s="100">
        <f t="shared" ref="K225:K227" si="197">J225*I225</f>
        <v>0</v>
      </c>
      <c r="L225" s="99"/>
      <c r="M225" s="89">
        <f t="shared" si="195"/>
        <v>0</v>
      </c>
      <c r="N225" s="89">
        <f t="shared" si="196"/>
        <v>0</v>
      </c>
      <c r="O225" s="45"/>
    </row>
    <row r="226" spans="1:15" s="4" customFormat="1" x14ac:dyDescent="0.35">
      <c r="A226" s="47">
        <f>IF(G226&lt;&gt;"",1+MAX($A$9:A225),"")</f>
        <v>108</v>
      </c>
      <c r="B226" s="50"/>
      <c r="C226" s="126" t="s">
        <v>121</v>
      </c>
      <c r="D226" s="113">
        <v>2</v>
      </c>
      <c r="E226" s="95">
        <v>0</v>
      </c>
      <c r="F226" s="94">
        <f t="shared" si="193"/>
        <v>2</v>
      </c>
      <c r="G226" s="39" t="s">
        <v>87</v>
      </c>
      <c r="H226" s="119"/>
      <c r="I226" s="73">
        <f t="shared" si="194"/>
        <v>0</v>
      </c>
      <c r="J226" s="121">
        <v>70</v>
      </c>
      <c r="K226" s="100">
        <f t="shared" si="197"/>
        <v>0</v>
      </c>
      <c r="L226" s="99"/>
      <c r="M226" s="89">
        <f t="shared" si="195"/>
        <v>0</v>
      </c>
      <c r="N226" s="89">
        <f t="shared" si="196"/>
        <v>0</v>
      </c>
      <c r="O226" s="45"/>
    </row>
    <row r="227" spans="1:15" s="4" customFormat="1" x14ac:dyDescent="0.35">
      <c r="A227" s="47">
        <f>IF(G227&lt;&gt;"",1+MAX($A$9:A226),"")</f>
        <v>109</v>
      </c>
      <c r="B227" s="50"/>
      <c r="C227" s="126" t="s">
        <v>146</v>
      </c>
      <c r="D227" s="113">
        <v>2</v>
      </c>
      <c r="E227" s="95">
        <v>0</v>
      </c>
      <c r="F227" s="94">
        <f t="shared" si="193"/>
        <v>2</v>
      </c>
      <c r="G227" s="39" t="s">
        <v>87</v>
      </c>
      <c r="H227" s="119"/>
      <c r="I227" s="73">
        <f t="shared" si="194"/>
        <v>0</v>
      </c>
      <c r="J227" s="121">
        <v>70</v>
      </c>
      <c r="K227" s="100">
        <f t="shared" si="197"/>
        <v>0</v>
      </c>
      <c r="L227" s="99"/>
      <c r="M227" s="89">
        <f t="shared" si="195"/>
        <v>0</v>
      </c>
      <c r="N227" s="89">
        <f t="shared" si="196"/>
        <v>0</v>
      </c>
      <c r="O227" s="45"/>
    </row>
    <row r="228" spans="1:15" s="4" customFormat="1" x14ac:dyDescent="0.35">
      <c r="A228" s="47">
        <f>IF(G228&lt;&gt;"",1+MAX($A$9:A227),"")</f>
        <v>110</v>
      </c>
      <c r="B228" s="50"/>
      <c r="C228" s="126" t="s">
        <v>215</v>
      </c>
      <c r="D228" s="113">
        <v>2</v>
      </c>
      <c r="E228" s="95">
        <v>0</v>
      </c>
      <c r="F228" s="94">
        <f t="shared" si="193"/>
        <v>2</v>
      </c>
      <c r="G228" s="39" t="s">
        <v>87</v>
      </c>
      <c r="H228" s="119"/>
      <c r="I228" s="73">
        <f t="shared" si="194"/>
        <v>0</v>
      </c>
      <c r="J228" s="121">
        <v>70</v>
      </c>
      <c r="K228" s="100">
        <f>J228*I228</f>
        <v>0</v>
      </c>
      <c r="L228" s="99"/>
      <c r="M228" s="89">
        <f t="shared" si="195"/>
        <v>0</v>
      </c>
      <c r="N228" s="89">
        <f t="shared" si="196"/>
        <v>0</v>
      </c>
      <c r="O228" s="45"/>
    </row>
    <row r="229" spans="1:15" s="4" customFormat="1" x14ac:dyDescent="0.35">
      <c r="A229" s="47">
        <f>IF(G229&lt;&gt;"",1+MAX($A$9:A228),"")</f>
        <v>111</v>
      </c>
      <c r="B229" s="50"/>
      <c r="C229" s="126" t="s">
        <v>216</v>
      </c>
      <c r="D229" s="113">
        <v>2</v>
      </c>
      <c r="E229" s="95">
        <v>0</v>
      </c>
      <c r="F229" s="94">
        <f>CEILING(SUM(D229:D229)*(1+E229),1)</f>
        <v>2</v>
      </c>
      <c r="G229" s="39" t="s">
        <v>87</v>
      </c>
      <c r="H229" s="119"/>
      <c r="I229" s="73">
        <f>F229*H229</f>
        <v>0</v>
      </c>
      <c r="J229" s="121">
        <v>70</v>
      </c>
      <c r="K229" s="100">
        <f t="shared" ref="K229" si="198">J229*I229</f>
        <v>0</v>
      </c>
      <c r="L229" s="99"/>
      <c r="M229" s="89">
        <f>L229*F229</f>
        <v>0</v>
      </c>
      <c r="N229" s="89">
        <f>M229+K229</f>
        <v>0</v>
      </c>
      <c r="O229" s="90"/>
    </row>
    <row r="230" spans="1:15" s="4" customFormat="1" x14ac:dyDescent="0.35">
      <c r="A230" s="47">
        <f>IF(G230&lt;&gt;"",1+MAX($A$9:A229),"")</f>
        <v>112</v>
      </c>
      <c r="B230" s="50"/>
      <c r="C230" s="124" t="s">
        <v>217</v>
      </c>
      <c r="D230" s="113">
        <v>2</v>
      </c>
      <c r="E230" s="95">
        <v>0</v>
      </c>
      <c r="F230" s="94">
        <f t="shared" ref="F230:F231" si="199">CEILING(SUM(D230:D230)*(1+E230),1)</f>
        <v>2</v>
      </c>
      <c r="G230" s="39" t="s">
        <v>87</v>
      </c>
      <c r="H230" s="119"/>
      <c r="I230" s="73">
        <f t="shared" ref="I230:I231" si="200">F230*H230</f>
        <v>0</v>
      </c>
      <c r="J230" s="121">
        <v>70</v>
      </c>
      <c r="K230" s="100">
        <f>J230*I230</f>
        <v>0</v>
      </c>
      <c r="L230" s="99"/>
      <c r="M230" s="89">
        <f t="shared" ref="M230:M231" si="201">L230*F230</f>
        <v>0</v>
      </c>
      <c r="N230" s="89">
        <f t="shared" ref="N230:N231" si="202">M230+K230</f>
        <v>0</v>
      </c>
      <c r="O230" s="45"/>
    </row>
    <row r="231" spans="1:15" s="4" customFormat="1" x14ac:dyDescent="0.35">
      <c r="A231" s="47">
        <f>IF(G231&lt;&gt;"",1+MAX($A$9:A230),"")</f>
        <v>113</v>
      </c>
      <c r="B231" s="50"/>
      <c r="C231" s="126" t="s">
        <v>218</v>
      </c>
      <c r="D231" s="113">
        <v>2</v>
      </c>
      <c r="E231" s="95">
        <v>0</v>
      </c>
      <c r="F231" s="94">
        <f t="shared" si="199"/>
        <v>2</v>
      </c>
      <c r="G231" s="39" t="s">
        <v>87</v>
      </c>
      <c r="H231" s="119"/>
      <c r="I231" s="73">
        <f t="shared" si="200"/>
        <v>0</v>
      </c>
      <c r="J231" s="121">
        <v>70</v>
      </c>
      <c r="K231" s="100">
        <f>J231*I231</f>
        <v>0</v>
      </c>
      <c r="L231" s="99"/>
      <c r="M231" s="89">
        <f t="shared" si="201"/>
        <v>0</v>
      </c>
      <c r="N231" s="89">
        <f t="shared" si="202"/>
        <v>0</v>
      </c>
      <c r="O231" s="45"/>
    </row>
    <row r="232" spans="1:15" s="4" customFormat="1" x14ac:dyDescent="0.35">
      <c r="A232" s="47">
        <f>IF(G232&lt;&gt;"",1+MAX($A$9:A231),"")</f>
        <v>114</v>
      </c>
      <c r="B232" s="50"/>
      <c r="C232" s="126" t="s">
        <v>219</v>
      </c>
      <c r="D232" s="113">
        <v>2</v>
      </c>
      <c r="E232" s="95">
        <v>0</v>
      </c>
      <c r="F232" s="94">
        <f>CEILING(SUM(D232:D232)*(1+E232),1)</f>
        <v>2</v>
      </c>
      <c r="G232" s="39" t="s">
        <v>87</v>
      </c>
      <c r="H232" s="119"/>
      <c r="I232" s="73">
        <f>F232*H232</f>
        <v>0</v>
      </c>
      <c r="J232" s="121">
        <v>70</v>
      </c>
      <c r="K232" s="100">
        <f t="shared" ref="K232" si="203">J232*I232</f>
        <v>0</v>
      </c>
      <c r="L232" s="99"/>
      <c r="M232" s="89">
        <f>L232*F232</f>
        <v>0</v>
      </c>
      <c r="N232" s="89">
        <f>M232+K232</f>
        <v>0</v>
      </c>
      <c r="O232" s="90"/>
    </row>
    <row r="233" spans="1:15" s="4" customFormat="1" x14ac:dyDescent="0.35">
      <c r="A233" s="47">
        <f>IF(G233&lt;&gt;"",1+MAX($A$9:A232),"")</f>
        <v>115</v>
      </c>
      <c r="B233" s="50"/>
      <c r="C233" s="126" t="s">
        <v>152</v>
      </c>
      <c r="D233" s="113">
        <v>2</v>
      </c>
      <c r="E233" s="95">
        <v>0</v>
      </c>
      <c r="F233" s="94">
        <f t="shared" ref="F233:F234" si="204">CEILING(SUM(D233:D233)*(1+E233),1)</f>
        <v>2</v>
      </c>
      <c r="G233" s="39" t="s">
        <v>87</v>
      </c>
      <c r="H233" s="119"/>
      <c r="I233" s="73">
        <f t="shared" ref="I233:I234" si="205">F233*H233</f>
        <v>0</v>
      </c>
      <c r="J233" s="121">
        <v>70</v>
      </c>
      <c r="K233" s="100">
        <f>J233*I233</f>
        <v>0</v>
      </c>
      <c r="L233" s="99"/>
      <c r="M233" s="89">
        <f t="shared" ref="M233:M234" si="206">L233*F233</f>
        <v>0</v>
      </c>
      <c r="N233" s="89">
        <f t="shared" ref="N233:N234" si="207">M233+K233</f>
        <v>0</v>
      </c>
      <c r="O233" s="45"/>
    </row>
    <row r="234" spans="1:15" s="4" customFormat="1" x14ac:dyDescent="0.35">
      <c r="A234" s="47">
        <f>IF(G234&lt;&gt;"",1+MAX($A$9:A233),"")</f>
        <v>116</v>
      </c>
      <c r="B234" s="50"/>
      <c r="C234" s="126" t="s">
        <v>153</v>
      </c>
      <c r="D234" s="113">
        <v>2</v>
      </c>
      <c r="E234" s="95">
        <v>0</v>
      </c>
      <c r="F234" s="94">
        <f t="shared" si="204"/>
        <v>2</v>
      </c>
      <c r="G234" s="39" t="s">
        <v>87</v>
      </c>
      <c r="H234" s="119"/>
      <c r="I234" s="73">
        <f t="shared" si="205"/>
        <v>0</v>
      </c>
      <c r="J234" s="121">
        <v>70</v>
      </c>
      <c r="K234" s="100">
        <f>J234*I234</f>
        <v>0</v>
      </c>
      <c r="L234" s="99"/>
      <c r="M234" s="89">
        <f t="shared" si="206"/>
        <v>0</v>
      </c>
      <c r="N234" s="89">
        <f t="shared" si="207"/>
        <v>0</v>
      </c>
      <c r="O234" s="45"/>
    </row>
    <row r="235" spans="1:15" s="4" customFormat="1" x14ac:dyDescent="0.35">
      <c r="A235" s="47" t="str">
        <f>IF(G235&lt;&gt;"",1+MAX($A$9:A234),"")</f>
        <v/>
      </c>
      <c r="B235" s="50"/>
      <c r="C235" s="131"/>
      <c r="D235" s="113"/>
      <c r="E235" s="95"/>
      <c r="F235" s="94"/>
      <c r="G235" s="39"/>
      <c r="H235" s="119"/>
      <c r="I235" s="73"/>
      <c r="J235" s="97"/>
      <c r="K235" s="100"/>
      <c r="L235" s="99"/>
      <c r="M235" s="89"/>
      <c r="N235" s="89"/>
      <c r="O235" s="90"/>
    </row>
    <row r="236" spans="1:15" s="4" customFormat="1" x14ac:dyDescent="0.35">
      <c r="A236" s="47" t="str">
        <f>IF(G236&lt;&gt;"",1+MAX($A$9:A235),"")</f>
        <v/>
      </c>
      <c r="B236" s="50"/>
      <c r="C236" s="132" t="s">
        <v>107</v>
      </c>
      <c r="D236" s="109">
        <v>0</v>
      </c>
      <c r="E236" s="96"/>
      <c r="F236" s="94"/>
      <c r="G236" s="82"/>
      <c r="H236" s="119"/>
      <c r="I236" s="73"/>
      <c r="J236" s="97"/>
      <c r="K236" s="100"/>
      <c r="L236" s="99"/>
      <c r="M236" s="89"/>
      <c r="N236" s="89"/>
      <c r="O236" s="87"/>
    </row>
    <row r="237" spans="1:15" s="4" customFormat="1" x14ac:dyDescent="0.35">
      <c r="A237" s="47"/>
      <c r="B237" s="50"/>
      <c r="C237" s="101" t="s">
        <v>154</v>
      </c>
      <c r="D237" s="109">
        <v>0</v>
      </c>
      <c r="E237" s="96"/>
      <c r="F237" s="94"/>
      <c r="G237" s="82"/>
      <c r="H237" s="119"/>
      <c r="I237" s="73"/>
      <c r="J237" s="97"/>
      <c r="K237" s="100"/>
      <c r="L237" s="99"/>
      <c r="M237" s="89"/>
      <c r="N237" s="89"/>
      <c r="O237" s="87"/>
    </row>
    <row r="238" spans="1:15" s="4" customFormat="1" x14ac:dyDescent="0.35">
      <c r="A238" s="47" t="str">
        <f>IF(G238&lt;&gt;"",1+MAX($A$9:A236),"")</f>
        <v/>
      </c>
      <c r="B238" s="50"/>
      <c r="C238" s="120" t="s">
        <v>155</v>
      </c>
      <c r="D238" s="109">
        <v>0</v>
      </c>
      <c r="E238" s="96"/>
      <c r="F238" s="94"/>
      <c r="G238" s="82"/>
      <c r="H238" s="119"/>
      <c r="I238" s="73"/>
      <c r="J238" s="97"/>
      <c r="K238" s="100"/>
      <c r="L238" s="99"/>
      <c r="M238" s="89"/>
      <c r="N238" s="89"/>
      <c r="O238" s="45"/>
    </row>
    <row r="239" spans="1:15" s="4" customFormat="1" x14ac:dyDescent="0.35">
      <c r="A239" s="47">
        <f>IF(G239&lt;&gt;"",1+MAX($A$9:A238),"")</f>
        <v>117</v>
      </c>
      <c r="B239" s="50"/>
      <c r="C239" s="36" t="s">
        <v>210</v>
      </c>
      <c r="D239" s="113">
        <v>20</v>
      </c>
      <c r="E239" s="95">
        <v>0.05</v>
      </c>
      <c r="F239" s="94">
        <f t="shared" ref="F239" si="208">CEILING(SUM(D239:D239)*(1+E239),1)</f>
        <v>21</v>
      </c>
      <c r="G239" s="39" t="s">
        <v>112</v>
      </c>
      <c r="H239" s="119"/>
      <c r="I239" s="73">
        <f>H239*F239</f>
        <v>0</v>
      </c>
      <c r="J239" s="121">
        <v>70</v>
      </c>
      <c r="K239" s="100">
        <f>J239*I239</f>
        <v>0</v>
      </c>
      <c r="L239" s="99"/>
      <c r="M239" s="89">
        <f t="shared" ref="M239" si="209">L239*F239</f>
        <v>0</v>
      </c>
      <c r="N239" s="89">
        <f t="shared" ref="N239" si="210">M239+K239</f>
        <v>0</v>
      </c>
      <c r="O239" s="90"/>
    </row>
    <row r="240" spans="1:15" s="4" customFormat="1" x14ac:dyDescent="0.35">
      <c r="A240" s="47"/>
      <c r="B240" s="50"/>
      <c r="C240" s="36"/>
      <c r="D240" s="113"/>
      <c r="E240" s="95"/>
      <c r="F240" s="94"/>
      <c r="G240" s="39"/>
      <c r="H240" s="119"/>
      <c r="I240" s="73"/>
      <c r="J240" s="121"/>
      <c r="K240" s="100"/>
      <c r="L240" s="99"/>
      <c r="M240" s="89"/>
      <c r="N240" s="89"/>
      <c r="O240" s="90"/>
    </row>
    <row r="241" spans="1:15" s="4" customFormat="1" x14ac:dyDescent="0.35">
      <c r="A241" s="47" t="str">
        <f>IF(G241&lt;&gt;"",1+MAX($A$9:A239),"")</f>
        <v/>
      </c>
      <c r="B241" s="50"/>
      <c r="C241" s="101" t="s">
        <v>157</v>
      </c>
      <c r="D241" s="112"/>
      <c r="E241" s="95"/>
      <c r="F241" s="94"/>
      <c r="G241" s="39"/>
      <c r="H241" s="119"/>
      <c r="I241" s="73"/>
      <c r="J241" s="97"/>
      <c r="K241" s="100"/>
      <c r="L241" s="99"/>
      <c r="M241" s="89"/>
      <c r="N241" s="89"/>
      <c r="O241" s="90"/>
    </row>
    <row r="242" spans="1:15" s="4" customFormat="1" x14ac:dyDescent="0.35">
      <c r="A242" s="47" t="str">
        <f>IF(G242&lt;&gt;"",1+MAX($A$9:A241),"")</f>
        <v/>
      </c>
      <c r="B242" s="50"/>
      <c r="C242" s="120" t="s">
        <v>158</v>
      </c>
      <c r="D242" s="112"/>
      <c r="E242" s="95"/>
      <c r="F242" s="94"/>
      <c r="G242" s="39"/>
      <c r="H242" s="119"/>
      <c r="I242" s="73"/>
      <c r="J242" s="97"/>
      <c r="K242" s="100"/>
      <c r="L242" s="99"/>
      <c r="M242" s="89"/>
      <c r="N242" s="89"/>
      <c r="O242" s="90"/>
    </row>
    <row r="243" spans="1:15" s="4" customFormat="1" x14ac:dyDescent="0.35">
      <c r="A243" s="47">
        <f>IF(G243&lt;&gt;"",1+MAX($A$9:A242),"")</f>
        <v>118</v>
      </c>
      <c r="B243" s="50"/>
      <c r="C243" s="36" t="s">
        <v>159</v>
      </c>
      <c r="D243" s="113">
        <v>4</v>
      </c>
      <c r="E243" s="95">
        <v>0</v>
      </c>
      <c r="F243" s="94">
        <f t="shared" ref="F243" si="211">CEILING(SUM(D243:D243)*(1+E243),1)</f>
        <v>4</v>
      </c>
      <c r="G243" s="39" t="s">
        <v>87</v>
      </c>
      <c r="H243" s="119"/>
      <c r="I243" s="73">
        <f t="shared" ref="I243" si="212">H243*F243</f>
        <v>0</v>
      </c>
      <c r="J243" s="121">
        <v>70</v>
      </c>
      <c r="K243" s="100">
        <f t="shared" ref="K243" si="213">J243*I243</f>
        <v>0</v>
      </c>
      <c r="L243" s="99"/>
      <c r="M243" s="89">
        <f t="shared" ref="M243" si="214">L243*F243</f>
        <v>0</v>
      </c>
      <c r="N243" s="89">
        <f t="shared" ref="N243" si="215">M243+K243</f>
        <v>0</v>
      </c>
      <c r="O243" s="90"/>
    </row>
    <row r="244" spans="1:15" s="4" customFormat="1" x14ac:dyDescent="0.35">
      <c r="A244" s="47" t="str">
        <f>IF(G244&lt;&gt;"",1+MAX($A$9:A243),"")</f>
        <v/>
      </c>
      <c r="B244" s="50"/>
      <c r="C244" s="36"/>
      <c r="D244" s="113"/>
      <c r="E244" s="95"/>
      <c r="F244" s="94"/>
      <c r="G244" s="39"/>
      <c r="H244" s="119"/>
      <c r="I244" s="73"/>
      <c r="J244" s="97"/>
      <c r="K244" s="100"/>
      <c r="L244" s="99"/>
      <c r="M244" s="89"/>
      <c r="N244" s="89"/>
      <c r="O244" s="90"/>
    </row>
    <row r="245" spans="1:15" s="4" customFormat="1" x14ac:dyDescent="0.35">
      <c r="A245" s="47" t="str">
        <f>IF(G245&lt;&gt;"",1+MAX($A$9:A244),"")</f>
        <v/>
      </c>
      <c r="B245" s="50"/>
      <c r="C245" s="101" t="s">
        <v>111</v>
      </c>
      <c r="D245" s="113"/>
      <c r="E245" s="96"/>
      <c r="F245" s="94"/>
      <c r="G245" s="82"/>
      <c r="H245" s="119"/>
      <c r="I245" s="73"/>
      <c r="J245" s="97"/>
      <c r="K245" s="100"/>
      <c r="L245" s="99"/>
      <c r="M245" s="89"/>
      <c r="N245" s="89"/>
      <c r="O245" s="90"/>
    </row>
    <row r="246" spans="1:15" s="4" customFormat="1" x14ac:dyDescent="0.35">
      <c r="A246" s="47"/>
      <c r="B246" s="50"/>
      <c r="C246" s="120" t="s">
        <v>160</v>
      </c>
      <c r="D246" s="109">
        <v>0</v>
      </c>
      <c r="E246" s="96"/>
      <c r="F246" s="94"/>
      <c r="G246" s="82"/>
      <c r="H246" s="119"/>
      <c r="I246" s="73"/>
      <c r="J246" s="97"/>
      <c r="K246" s="100"/>
      <c r="L246" s="99"/>
      <c r="M246" s="89"/>
      <c r="N246" s="89"/>
      <c r="O246" s="87"/>
    </row>
    <row r="247" spans="1:15" s="4" customFormat="1" x14ac:dyDescent="0.35">
      <c r="A247" s="47">
        <f>IF(G247&lt;&gt;"",1+MAX($A$9:A246),"")</f>
        <v>119</v>
      </c>
      <c r="B247" s="50"/>
      <c r="C247" s="122" t="s">
        <v>163</v>
      </c>
      <c r="D247" s="113">
        <v>72.239999999999995</v>
      </c>
      <c r="E247" s="96">
        <v>0.05</v>
      </c>
      <c r="F247" s="94">
        <f t="shared" ref="F247:F249" si="216">CEILING(SUM(D247:D247)*(1+E247),1)</f>
        <v>76</v>
      </c>
      <c r="G247" s="82" t="s">
        <v>112</v>
      </c>
      <c r="H247" s="119"/>
      <c r="I247" s="73">
        <f t="shared" ref="I247" si="217">H247*F247</f>
        <v>0</v>
      </c>
      <c r="J247" s="121">
        <v>70</v>
      </c>
      <c r="K247" s="100">
        <f t="shared" ref="K247:K249" si="218">J247*I247</f>
        <v>0</v>
      </c>
      <c r="L247" s="99"/>
      <c r="M247" s="89">
        <f t="shared" ref="M247:M249" si="219">L247*F247</f>
        <v>0</v>
      </c>
      <c r="N247" s="89">
        <f t="shared" ref="N247:N249" si="220">M247+K247</f>
        <v>0</v>
      </c>
      <c r="O247" s="90"/>
    </row>
    <row r="248" spans="1:15" s="4" customFormat="1" x14ac:dyDescent="0.35">
      <c r="A248" s="47">
        <f>IF(G248&lt;&gt;"",1+MAX($A$9:A247),"")</f>
        <v>120</v>
      </c>
      <c r="B248" s="50"/>
      <c r="C248" s="122" t="s">
        <v>161</v>
      </c>
      <c r="D248" s="113">
        <v>146</v>
      </c>
      <c r="E248" s="96">
        <v>0.05</v>
      </c>
      <c r="F248" s="94">
        <f t="shared" si="216"/>
        <v>154</v>
      </c>
      <c r="G248" s="82" t="s">
        <v>112</v>
      </c>
      <c r="H248" s="119"/>
      <c r="I248" s="73">
        <f>H248*F248</f>
        <v>0</v>
      </c>
      <c r="J248" s="121">
        <v>70</v>
      </c>
      <c r="K248" s="100">
        <f t="shared" si="218"/>
        <v>0</v>
      </c>
      <c r="L248" s="99"/>
      <c r="M248" s="89">
        <f t="shared" si="219"/>
        <v>0</v>
      </c>
      <c r="N248" s="89">
        <f t="shared" si="220"/>
        <v>0</v>
      </c>
      <c r="O248" s="90"/>
    </row>
    <row r="249" spans="1:15" s="4" customFormat="1" x14ac:dyDescent="0.35">
      <c r="A249" s="47">
        <f>IF(G249&lt;&gt;"",1+MAX($A$9:A248),"")</f>
        <v>121</v>
      </c>
      <c r="B249" s="50"/>
      <c r="C249" s="122" t="s">
        <v>162</v>
      </c>
      <c r="D249" s="113">
        <v>36</v>
      </c>
      <c r="E249" s="96">
        <v>0.05</v>
      </c>
      <c r="F249" s="94">
        <f t="shared" si="216"/>
        <v>38</v>
      </c>
      <c r="G249" s="82" t="s">
        <v>112</v>
      </c>
      <c r="H249" s="119"/>
      <c r="I249" s="73">
        <f t="shared" ref="I249" si="221">H249*F249</f>
        <v>0</v>
      </c>
      <c r="J249" s="121">
        <v>70</v>
      </c>
      <c r="K249" s="100">
        <f t="shared" si="218"/>
        <v>0</v>
      </c>
      <c r="L249" s="99"/>
      <c r="M249" s="89">
        <f t="shared" si="219"/>
        <v>0</v>
      </c>
      <c r="N249" s="89">
        <f t="shared" si="220"/>
        <v>0</v>
      </c>
      <c r="O249" s="90"/>
    </row>
    <row r="250" spans="1:15" s="4" customFormat="1" x14ac:dyDescent="0.35">
      <c r="A250" s="47"/>
      <c r="B250" s="50"/>
      <c r="C250" s="120" t="s">
        <v>165</v>
      </c>
      <c r="D250" s="113"/>
      <c r="E250" s="96"/>
      <c r="F250" s="94"/>
      <c r="G250" s="82"/>
      <c r="H250" s="119"/>
      <c r="I250" s="73"/>
      <c r="J250" s="121"/>
      <c r="K250" s="100"/>
      <c r="L250" s="99"/>
      <c r="M250" s="89"/>
      <c r="N250" s="89"/>
      <c r="O250" s="90"/>
    </row>
    <row r="251" spans="1:15" s="4" customFormat="1" x14ac:dyDescent="0.35">
      <c r="A251" s="47">
        <f>IF(G251&lt;&gt;"",1+MAX($A$9:A249),"")</f>
        <v>122</v>
      </c>
      <c r="B251" s="50"/>
      <c r="C251" s="122" t="s">
        <v>167</v>
      </c>
      <c r="D251" s="113">
        <v>52</v>
      </c>
      <c r="E251" s="96">
        <v>0.05</v>
      </c>
      <c r="F251" s="94">
        <f t="shared" ref="F251:F252" si="222">CEILING(SUM(D251:D251)*(1+E251),1)</f>
        <v>55</v>
      </c>
      <c r="G251" s="82" t="s">
        <v>112</v>
      </c>
      <c r="H251" s="119"/>
      <c r="I251" s="73">
        <f t="shared" ref="I251:I252" si="223">H251*F251</f>
        <v>0</v>
      </c>
      <c r="J251" s="121">
        <v>70</v>
      </c>
      <c r="K251" s="100">
        <f t="shared" ref="K251:K252" si="224">J251*I251</f>
        <v>0</v>
      </c>
      <c r="L251" s="99"/>
      <c r="M251" s="89">
        <f t="shared" ref="M251:M252" si="225">L251*F251</f>
        <v>0</v>
      </c>
      <c r="N251" s="89">
        <f t="shared" ref="N251:N252" si="226">M251+K251</f>
        <v>0</v>
      </c>
      <c r="O251" s="90"/>
    </row>
    <row r="252" spans="1:15" s="4" customFormat="1" x14ac:dyDescent="0.35">
      <c r="A252" s="47">
        <f>IF(G252&lt;&gt;"",1+MAX($A$9:A251),"")</f>
        <v>123</v>
      </c>
      <c r="B252" s="50"/>
      <c r="C252" s="122" t="s">
        <v>166</v>
      </c>
      <c r="D252" s="113">
        <v>130</v>
      </c>
      <c r="E252" s="96">
        <v>0.05</v>
      </c>
      <c r="F252" s="94">
        <f t="shared" si="222"/>
        <v>137</v>
      </c>
      <c r="G252" s="82" t="s">
        <v>112</v>
      </c>
      <c r="H252" s="119"/>
      <c r="I252" s="73">
        <f t="shared" si="223"/>
        <v>0</v>
      </c>
      <c r="J252" s="121">
        <v>70</v>
      </c>
      <c r="K252" s="100">
        <f t="shared" si="224"/>
        <v>0</v>
      </c>
      <c r="L252" s="99"/>
      <c r="M252" s="89">
        <f t="shared" si="225"/>
        <v>0</v>
      </c>
      <c r="N252" s="89">
        <f t="shared" si="226"/>
        <v>0</v>
      </c>
      <c r="O252" s="90"/>
    </row>
    <row r="253" spans="1:15" s="4" customFormat="1" x14ac:dyDescent="0.35">
      <c r="A253" s="47" t="str">
        <f>IF(G253&lt;&gt;"",1+MAX($A$9:A252),"")</f>
        <v/>
      </c>
      <c r="B253" s="50"/>
      <c r="C253" s="36"/>
      <c r="D253" s="113"/>
      <c r="E253" s="95"/>
      <c r="F253" s="94"/>
      <c r="G253" s="39"/>
      <c r="H253" s="119"/>
      <c r="I253" s="73"/>
      <c r="J253" s="97"/>
      <c r="K253" s="100"/>
      <c r="L253" s="99"/>
      <c r="M253" s="89"/>
      <c r="N253" s="89"/>
      <c r="O253" s="90"/>
    </row>
    <row r="254" spans="1:15" s="4" customFormat="1" x14ac:dyDescent="0.35">
      <c r="A254" s="47" t="str">
        <f>IF(G254&lt;&gt;"",1+MAX($A$9:A253),"")</f>
        <v/>
      </c>
      <c r="B254" s="50"/>
      <c r="C254" s="101" t="s">
        <v>108</v>
      </c>
      <c r="D254" s="113"/>
      <c r="E254" s="96"/>
      <c r="F254" s="94"/>
      <c r="G254" s="82"/>
      <c r="H254" s="119"/>
      <c r="I254" s="73"/>
      <c r="J254" s="97"/>
      <c r="K254" s="100"/>
      <c r="L254" s="99"/>
      <c r="M254" s="89"/>
      <c r="N254" s="89"/>
      <c r="O254" s="90"/>
    </row>
    <row r="255" spans="1:15" s="4" customFormat="1" x14ac:dyDescent="0.35">
      <c r="A255" s="47"/>
      <c r="B255" s="50"/>
      <c r="C255" s="120" t="s">
        <v>170</v>
      </c>
      <c r="D255" s="113"/>
      <c r="E255" s="96"/>
      <c r="F255" s="94"/>
      <c r="G255" s="82"/>
      <c r="H255" s="119"/>
      <c r="I255" s="73"/>
      <c r="J255" s="121"/>
      <c r="K255" s="100"/>
      <c r="L255" s="99"/>
      <c r="M255" s="89"/>
      <c r="N255" s="89"/>
      <c r="O255" s="90"/>
    </row>
    <row r="256" spans="1:15" s="4" customFormat="1" x14ac:dyDescent="0.35">
      <c r="A256" s="47">
        <f>IF(G256&lt;&gt;"",1+MAX($A$9:A255),"")</f>
        <v>124</v>
      </c>
      <c r="B256" s="50"/>
      <c r="C256" s="122" t="s">
        <v>173</v>
      </c>
      <c r="D256" s="113">
        <v>8</v>
      </c>
      <c r="E256" s="96">
        <v>0</v>
      </c>
      <c r="F256" s="94">
        <f t="shared" ref="F256:F258" si="227">CEILING(SUM(D256:D256)*(1+E256),1)</f>
        <v>8</v>
      </c>
      <c r="G256" s="82" t="s">
        <v>87</v>
      </c>
      <c r="H256" s="119"/>
      <c r="I256" s="73">
        <f t="shared" ref="I256:I258" si="228">H256*F256</f>
        <v>0</v>
      </c>
      <c r="J256" s="121">
        <v>70</v>
      </c>
      <c r="K256" s="100">
        <f t="shared" ref="K256:K258" si="229">J256*I256</f>
        <v>0</v>
      </c>
      <c r="L256" s="99"/>
      <c r="M256" s="89">
        <f t="shared" ref="M256:M258" si="230">L256*F256</f>
        <v>0</v>
      </c>
      <c r="N256" s="89">
        <f t="shared" ref="N256:N258" si="231">M256+K256</f>
        <v>0</v>
      </c>
      <c r="O256" s="90"/>
    </row>
    <row r="257" spans="1:15" s="4" customFormat="1" x14ac:dyDescent="0.35">
      <c r="A257" s="47">
        <f>IF(G257&lt;&gt;"",1+MAX($A$9:A256),"")</f>
        <v>125</v>
      </c>
      <c r="B257" s="50"/>
      <c r="C257" s="122" t="s">
        <v>171</v>
      </c>
      <c r="D257" s="113">
        <v>60</v>
      </c>
      <c r="E257" s="96">
        <v>0</v>
      </c>
      <c r="F257" s="94">
        <f t="shared" si="227"/>
        <v>60</v>
      </c>
      <c r="G257" s="82" t="s">
        <v>87</v>
      </c>
      <c r="H257" s="119"/>
      <c r="I257" s="73">
        <f t="shared" si="228"/>
        <v>0</v>
      </c>
      <c r="J257" s="121">
        <v>70</v>
      </c>
      <c r="K257" s="100">
        <f t="shared" si="229"/>
        <v>0</v>
      </c>
      <c r="L257" s="99"/>
      <c r="M257" s="89">
        <f t="shared" si="230"/>
        <v>0</v>
      </c>
      <c r="N257" s="89">
        <f t="shared" si="231"/>
        <v>0</v>
      </c>
      <c r="O257" s="90"/>
    </row>
    <row r="258" spans="1:15" s="4" customFormat="1" x14ac:dyDescent="0.35">
      <c r="A258" s="47">
        <f>IF(G258&lt;&gt;"",1+MAX($A$9:A257),"")</f>
        <v>126</v>
      </c>
      <c r="B258" s="50"/>
      <c r="C258" s="122" t="s">
        <v>172</v>
      </c>
      <c r="D258" s="113">
        <v>22</v>
      </c>
      <c r="E258" s="96">
        <v>0</v>
      </c>
      <c r="F258" s="94">
        <f t="shared" si="227"/>
        <v>22</v>
      </c>
      <c r="G258" s="82" t="s">
        <v>87</v>
      </c>
      <c r="H258" s="119"/>
      <c r="I258" s="73">
        <f t="shared" si="228"/>
        <v>0</v>
      </c>
      <c r="J258" s="121">
        <v>70</v>
      </c>
      <c r="K258" s="100">
        <f t="shared" si="229"/>
        <v>0</v>
      </c>
      <c r="L258" s="99"/>
      <c r="M258" s="89">
        <f t="shared" si="230"/>
        <v>0</v>
      </c>
      <c r="N258" s="89">
        <f t="shared" si="231"/>
        <v>0</v>
      </c>
      <c r="O258" s="90"/>
    </row>
    <row r="259" spans="1:15" s="4" customFormat="1" x14ac:dyDescent="0.35">
      <c r="A259" s="47" t="str">
        <f>IF(G259&lt;&gt;"",1+MAX($A$9:A258),"")</f>
        <v/>
      </c>
      <c r="B259" s="50"/>
      <c r="C259" s="36"/>
      <c r="D259" s="113"/>
      <c r="E259" s="95"/>
      <c r="F259" s="94"/>
      <c r="G259" s="39"/>
      <c r="H259" s="119"/>
      <c r="I259" s="73"/>
      <c r="J259" s="97"/>
      <c r="K259" s="100"/>
      <c r="L259" s="99"/>
      <c r="M259" s="89"/>
      <c r="N259" s="89"/>
      <c r="O259" s="90"/>
    </row>
    <row r="260" spans="1:15" s="4" customFormat="1" x14ac:dyDescent="0.35">
      <c r="A260" s="47" t="str">
        <f>IF(G260&lt;&gt;"",1+MAX($A$9:A259),"")</f>
        <v/>
      </c>
      <c r="B260" s="50"/>
      <c r="C260" s="101" t="s">
        <v>131</v>
      </c>
      <c r="D260" s="113"/>
      <c r="E260" s="96"/>
      <c r="F260" s="94"/>
      <c r="G260" s="82"/>
      <c r="H260" s="119"/>
      <c r="I260" s="73"/>
      <c r="J260" s="97"/>
      <c r="K260" s="100"/>
      <c r="L260" s="99"/>
      <c r="M260" s="89"/>
      <c r="N260" s="89"/>
      <c r="O260" s="90"/>
    </row>
    <row r="261" spans="1:15" s="4" customFormat="1" x14ac:dyDescent="0.35">
      <c r="A261" s="47" t="str">
        <f>IF(G261&lt;&gt;"",1+MAX($A$9:A260),"")</f>
        <v/>
      </c>
      <c r="B261" s="50"/>
      <c r="C261" s="120" t="s">
        <v>175</v>
      </c>
      <c r="D261" s="109">
        <v>0</v>
      </c>
      <c r="E261" s="96"/>
      <c r="F261" s="94"/>
      <c r="G261" s="82"/>
      <c r="H261" s="119"/>
      <c r="I261" s="73"/>
      <c r="J261" s="97"/>
      <c r="K261" s="100"/>
      <c r="L261" s="99"/>
      <c r="M261" s="89"/>
      <c r="N261" s="89"/>
      <c r="O261" s="87"/>
    </row>
    <row r="262" spans="1:15" s="4" customFormat="1" x14ac:dyDescent="0.35">
      <c r="A262" s="47">
        <f>IF(G262&lt;&gt;"",1+MAX($A$9:A261),"")</f>
        <v>127</v>
      </c>
      <c r="B262" s="50"/>
      <c r="C262" s="122" t="s">
        <v>176</v>
      </c>
      <c r="D262" s="113">
        <v>24</v>
      </c>
      <c r="E262" s="96">
        <v>0.05</v>
      </c>
      <c r="F262" s="94">
        <f t="shared" ref="F262" si="232">CEILING(SUM(D262:D262)*(1+E262),1)</f>
        <v>26</v>
      </c>
      <c r="G262" s="82" t="s">
        <v>112</v>
      </c>
      <c r="H262" s="119"/>
      <c r="I262" s="73">
        <f>H262*F262</f>
        <v>0</v>
      </c>
      <c r="J262" s="121">
        <v>70</v>
      </c>
      <c r="K262" s="100">
        <f t="shared" ref="K262" si="233">J262*I262</f>
        <v>0</v>
      </c>
      <c r="L262" s="99"/>
      <c r="M262" s="89">
        <f t="shared" ref="M262" si="234">L262*F262</f>
        <v>0</v>
      </c>
      <c r="N262" s="89">
        <f t="shared" ref="N262" si="235">M262+K262</f>
        <v>0</v>
      </c>
      <c r="O262" s="90"/>
    </row>
    <row r="263" spans="1:15" s="4" customFormat="1" x14ac:dyDescent="0.35">
      <c r="A263" s="47" t="str">
        <f>IF(G263&lt;&gt;"",1+MAX($A$9:A262),"")</f>
        <v/>
      </c>
      <c r="B263" s="50"/>
      <c r="C263" s="120" t="s">
        <v>132</v>
      </c>
      <c r="D263" s="109">
        <v>0</v>
      </c>
      <c r="E263" s="96"/>
      <c r="F263" s="94"/>
      <c r="G263" s="82"/>
      <c r="H263" s="119"/>
      <c r="I263" s="73"/>
      <c r="J263" s="97"/>
      <c r="K263" s="100"/>
      <c r="L263" s="99"/>
      <c r="M263" s="89"/>
      <c r="N263" s="89"/>
      <c r="O263" s="87"/>
    </row>
    <row r="264" spans="1:15" s="4" customFormat="1" x14ac:dyDescent="0.35">
      <c r="A264" s="47">
        <f>IF(G264&lt;&gt;"",1+MAX($A$9:A263),"")</f>
        <v>128</v>
      </c>
      <c r="B264" s="50"/>
      <c r="C264" s="122" t="s">
        <v>176</v>
      </c>
      <c r="D264" s="113">
        <v>50.061999999999998</v>
      </c>
      <c r="E264" s="96">
        <v>0.05</v>
      </c>
      <c r="F264" s="94">
        <f t="shared" ref="F264:F266" si="236">CEILING(SUM(D264:D264)*(1+E264),1)</f>
        <v>53</v>
      </c>
      <c r="G264" s="82" t="s">
        <v>112</v>
      </c>
      <c r="H264" s="119"/>
      <c r="I264" s="73">
        <f>H264*F264</f>
        <v>0</v>
      </c>
      <c r="J264" s="121">
        <v>70</v>
      </c>
      <c r="K264" s="100">
        <f t="shared" ref="K264:K266" si="237">J264*I264</f>
        <v>0</v>
      </c>
      <c r="L264" s="99"/>
      <c r="M264" s="89">
        <f t="shared" ref="M264:M266" si="238">L264*F264</f>
        <v>0</v>
      </c>
      <c r="N264" s="89">
        <f t="shared" ref="N264:N266" si="239">M264+K264</f>
        <v>0</v>
      </c>
      <c r="O264" s="90"/>
    </row>
    <row r="265" spans="1:15" s="4" customFormat="1" x14ac:dyDescent="0.35">
      <c r="A265" s="47">
        <f>IF(G265&lt;&gt;"",1+MAX($A$9:A264),"")</f>
        <v>129</v>
      </c>
      <c r="B265" s="50"/>
      <c r="C265" s="122" t="s">
        <v>177</v>
      </c>
      <c r="D265" s="113">
        <v>2.92</v>
      </c>
      <c r="E265" s="96">
        <v>0.05</v>
      </c>
      <c r="F265" s="94">
        <f t="shared" si="236"/>
        <v>4</v>
      </c>
      <c r="G265" s="82" t="s">
        <v>112</v>
      </c>
      <c r="H265" s="119"/>
      <c r="I265" s="73">
        <f>H265*F265</f>
        <v>0</v>
      </c>
      <c r="J265" s="121">
        <v>70</v>
      </c>
      <c r="K265" s="100">
        <f t="shared" si="237"/>
        <v>0</v>
      </c>
      <c r="L265" s="99"/>
      <c r="M265" s="89">
        <f t="shared" si="238"/>
        <v>0</v>
      </c>
      <c r="N265" s="89">
        <f t="shared" si="239"/>
        <v>0</v>
      </c>
      <c r="O265" s="90"/>
    </row>
    <row r="266" spans="1:15" s="4" customFormat="1" x14ac:dyDescent="0.35">
      <c r="A266" s="47">
        <f>IF(G266&lt;&gt;"",1+MAX($A$9:A265),"")</f>
        <v>130</v>
      </c>
      <c r="B266" s="50"/>
      <c r="C266" s="122" t="s">
        <v>179</v>
      </c>
      <c r="D266" s="113">
        <v>77.251999999999995</v>
      </c>
      <c r="E266" s="96">
        <v>0.05</v>
      </c>
      <c r="F266" s="94">
        <f t="shared" si="236"/>
        <v>82</v>
      </c>
      <c r="G266" s="82" t="s">
        <v>112</v>
      </c>
      <c r="H266" s="119"/>
      <c r="I266" s="73">
        <f>H266*F266</f>
        <v>0</v>
      </c>
      <c r="J266" s="121">
        <v>70</v>
      </c>
      <c r="K266" s="100">
        <f t="shared" si="237"/>
        <v>0</v>
      </c>
      <c r="L266" s="99"/>
      <c r="M266" s="89">
        <f t="shared" si="238"/>
        <v>0</v>
      </c>
      <c r="N266" s="89">
        <f t="shared" si="239"/>
        <v>0</v>
      </c>
      <c r="O266" s="90"/>
    </row>
    <row r="267" spans="1:15" s="4" customFormat="1" x14ac:dyDescent="0.35">
      <c r="A267" s="47"/>
      <c r="B267" s="50"/>
      <c r="C267" s="122"/>
      <c r="D267" s="113"/>
      <c r="E267" s="96"/>
      <c r="F267" s="94"/>
      <c r="G267" s="82"/>
      <c r="H267" s="119"/>
      <c r="I267" s="73"/>
      <c r="J267" s="121"/>
      <c r="K267" s="100"/>
      <c r="L267" s="99"/>
      <c r="M267" s="89"/>
      <c r="N267" s="89"/>
      <c r="O267" s="90"/>
    </row>
    <row r="268" spans="1:15" s="4" customFormat="1" x14ac:dyDescent="0.35">
      <c r="A268" s="47" t="str">
        <f>IF(G268&lt;&gt;"",1+MAX($A$9:A280),"")</f>
        <v/>
      </c>
      <c r="B268" s="50"/>
      <c r="C268" s="101" t="s">
        <v>134</v>
      </c>
      <c r="D268" s="113"/>
      <c r="E268" s="96"/>
      <c r="F268" s="94"/>
      <c r="G268" s="82"/>
      <c r="H268" s="119"/>
      <c r="I268" s="73"/>
      <c r="J268" s="97"/>
      <c r="K268" s="100"/>
      <c r="L268" s="99"/>
      <c r="M268" s="89"/>
      <c r="N268" s="89"/>
      <c r="O268" s="90"/>
    </row>
    <row r="269" spans="1:15" s="4" customFormat="1" x14ac:dyDescent="0.35">
      <c r="A269" s="47" t="str">
        <f>IF(G269&lt;&gt;"",1+MAX($A$9:A268),"")</f>
        <v/>
      </c>
      <c r="B269" s="50"/>
      <c r="C269" s="120" t="s">
        <v>135</v>
      </c>
      <c r="D269" s="113"/>
      <c r="E269" s="96"/>
      <c r="F269" s="94"/>
      <c r="G269" s="82"/>
      <c r="H269" s="119"/>
      <c r="I269" s="73"/>
      <c r="J269" s="121"/>
      <c r="K269" s="100"/>
      <c r="L269" s="99"/>
      <c r="M269" s="89"/>
      <c r="N269" s="89"/>
      <c r="O269" s="90"/>
    </row>
    <row r="270" spans="1:15" s="4" customFormat="1" x14ac:dyDescent="0.35">
      <c r="A270" s="47">
        <f>IF(G270&lt;&gt;"",1+MAX($A$9:A269),"")</f>
        <v>131</v>
      </c>
      <c r="B270" s="50"/>
      <c r="C270" s="122" t="s">
        <v>211</v>
      </c>
      <c r="D270" s="113">
        <v>26</v>
      </c>
      <c r="E270" s="96">
        <v>0</v>
      </c>
      <c r="F270" s="94">
        <f>CEILING(SUM(D270:D270)*(1+E270),1)</f>
        <v>26</v>
      </c>
      <c r="G270" s="82" t="s">
        <v>87</v>
      </c>
      <c r="H270" s="119"/>
      <c r="I270" s="73">
        <f t="shared" ref="I270:I271" si="240">H270*F270</f>
        <v>0</v>
      </c>
      <c r="J270" s="121">
        <v>70</v>
      </c>
      <c r="K270" s="100">
        <f>J270*I270</f>
        <v>0</v>
      </c>
      <c r="L270" s="99"/>
      <c r="M270" s="89">
        <f>L270*F270</f>
        <v>0</v>
      </c>
      <c r="N270" s="89">
        <f>M270+K270</f>
        <v>0</v>
      </c>
      <c r="O270" s="90"/>
    </row>
    <row r="271" spans="1:15" s="4" customFormat="1" x14ac:dyDescent="0.35">
      <c r="A271" s="47">
        <f>IF(G271&lt;&gt;"",1+MAX($A$9:A270),"")</f>
        <v>132</v>
      </c>
      <c r="B271" s="50"/>
      <c r="C271" s="122" t="s">
        <v>181</v>
      </c>
      <c r="D271" s="113">
        <v>2</v>
      </c>
      <c r="E271" s="96">
        <v>0</v>
      </c>
      <c r="F271" s="94">
        <f>CEILING(SUM(D271:D271)*(1+E271),1)</f>
        <v>2</v>
      </c>
      <c r="G271" s="82" t="s">
        <v>87</v>
      </c>
      <c r="H271" s="119"/>
      <c r="I271" s="73">
        <f t="shared" si="240"/>
        <v>0</v>
      </c>
      <c r="J271" s="121">
        <v>70</v>
      </c>
      <c r="K271" s="100">
        <f>J271*I271</f>
        <v>0</v>
      </c>
      <c r="L271" s="99"/>
      <c r="M271" s="89">
        <f>L271*F271</f>
        <v>0</v>
      </c>
      <c r="N271" s="89">
        <f>M271+K271</f>
        <v>0</v>
      </c>
      <c r="O271" s="90"/>
    </row>
    <row r="272" spans="1:15" s="4" customFormat="1" x14ac:dyDescent="0.35">
      <c r="A272" s="47">
        <f>IF(G272&lt;&gt;"",1+MAX($A$9:A271),"")</f>
        <v>133</v>
      </c>
      <c r="B272" s="50"/>
      <c r="C272" s="122" t="s">
        <v>136</v>
      </c>
      <c r="D272" s="113">
        <v>16</v>
      </c>
      <c r="E272" s="96">
        <v>0</v>
      </c>
      <c r="F272" s="94">
        <f>CEILING(SUM(D272:D272)*(1+E272),1)</f>
        <v>16</v>
      </c>
      <c r="G272" s="82" t="s">
        <v>87</v>
      </c>
      <c r="H272" s="119"/>
      <c r="I272" s="73">
        <f>H272*F272</f>
        <v>0</v>
      </c>
      <c r="J272" s="121">
        <v>70</v>
      </c>
      <c r="K272" s="100">
        <f>J272*I272</f>
        <v>0</v>
      </c>
      <c r="L272" s="99"/>
      <c r="M272" s="89">
        <f>L272*F272</f>
        <v>0</v>
      </c>
      <c r="N272" s="89">
        <f>M272+K272</f>
        <v>0</v>
      </c>
      <c r="O272" s="90"/>
    </row>
    <row r="273" spans="1:15" s="4" customFormat="1" x14ac:dyDescent="0.35">
      <c r="A273" s="47"/>
      <c r="B273" s="50"/>
      <c r="C273" s="122"/>
      <c r="D273" s="113"/>
      <c r="E273" s="96"/>
      <c r="F273" s="94"/>
      <c r="G273" s="82"/>
      <c r="H273" s="119"/>
      <c r="I273" s="73"/>
      <c r="J273" s="121"/>
      <c r="K273" s="100"/>
      <c r="L273" s="99"/>
      <c r="M273" s="89"/>
      <c r="N273" s="89"/>
      <c r="O273" s="90"/>
    </row>
    <row r="274" spans="1:15" s="4" customFormat="1" x14ac:dyDescent="0.35">
      <c r="A274" s="47" t="str">
        <f>IF(G274&lt;&gt;"",1+MAX($A$9:A262),"")</f>
        <v/>
      </c>
      <c r="B274" s="50"/>
      <c r="C274" s="101" t="s">
        <v>182</v>
      </c>
      <c r="D274" s="113"/>
      <c r="E274" s="96"/>
      <c r="F274" s="94"/>
      <c r="G274" s="82"/>
      <c r="H274" s="119"/>
      <c r="I274" s="73"/>
      <c r="J274" s="97"/>
      <c r="K274" s="100"/>
      <c r="L274" s="99"/>
      <c r="M274" s="89"/>
      <c r="N274" s="89"/>
      <c r="O274" s="90"/>
    </row>
    <row r="275" spans="1:15" s="4" customFormat="1" x14ac:dyDescent="0.35">
      <c r="A275" s="47" t="str">
        <f>IF(G275&lt;&gt;"",1+MAX($A$9:A274),"")</f>
        <v/>
      </c>
      <c r="B275" s="50"/>
      <c r="C275" s="120" t="s">
        <v>183</v>
      </c>
      <c r="D275" s="109">
        <v>0</v>
      </c>
      <c r="E275" s="96"/>
      <c r="F275" s="94"/>
      <c r="G275" s="82"/>
      <c r="H275" s="119"/>
      <c r="I275" s="73"/>
      <c r="J275" s="97"/>
      <c r="K275" s="100"/>
      <c r="L275" s="99"/>
      <c r="M275" s="89"/>
      <c r="N275" s="89"/>
      <c r="O275" s="87"/>
    </row>
    <row r="276" spans="1:15" s="4" customFormat="1" x14ac:dyDescent="0.35">
      <c r="A276" s="47">
        <f>IF(G276&lt;&gt;"",1+MAX($A$9:A275),"")</f>
        <v>134</v>
      </c>
      <c r="B276" s="50"/>
      <c r="C276" s="122" t="s">
        <v>184</v>
      </c>
      <c r="D276" s="113">
        <v>70</v>
      </c>
      <c r="E276" s="96">
        <v>0.05</v>
      </c>
      <c r="F276" s="94">
        <f t="shared" ref="F276:F278" si="241">CEILING(SUM(D276:D276)*(1+E276),1)</f>
        <v>74</v>
      </c>
      <c r="G276" s="82" t="s">
        <v>112</v>
      </c>
      <c r="H276" s="119"/>
      <c r="I276" s="73">
        <f>H276*F276</f>
        <v>0</v>
      </c>
      <c r="J276" s="121">
        <v>70</v>
      </c>
      <c r="K276" s="100">
        <f t="shared" ref="K276:K278" si="242">J276*I276</f>
        <v>0</v>
      </c>
      <c r="L276" s="99"/>
      <c r="M276" s="89">
        <f t="shared" ref="M276:M278" si="243">L276*F276</f>
        <v>0</v>
      </c>
      <c r="N276" s="89">
        <f t="shared" ref="N276:N278" si="244">M276+K276</f>
        <v>0</v>
      </c>
      <c r="O276" s="90"/>
    </row>
    <row r="277" spans="1:15" s="4" customFormat="1" x14ac:dyDescent="0.35">
      <c r="A277" s="47">
        <f>IF(G277&lt;&gt;"",1+MAX($A$9:A276),"")</f>
        <v>135</v>
      </c>
      <c r="B277" s="50"/>
      <c r="C277" s="122" t="s">
        <v>185</v>
      </c>
      <c r="D277" s="113">
        <v>15.917999999999999</v>
      </c>
      <c r="E277" s="96">
        <v>0.05</v>
      </c>
      <c r="F277" s="94">
        <f t="shared" si="241"/>
        <v>17</v>
      </c>
      <c r="G277" s="82" t="s">
        <v>112</v>
      </c>
      <c r="H277" s="119"/>
      <c r="I277" s="73">
        <f t="shared" ref="I277:I278" si="245">H277*F277</f>
        <v>0</v>
      </c>
      <c r="J277" s="121">
        <v>70</v>
      </c>
      <c r="K277" s="100">
        <f t="shared" si="242"/>
        <v>0</v>
      </c>
      <c r="L277" s="99"/>
      <c r="M277" s="89">
        <f t="shared" si="243"/>
        <v>0</v>
      </c>
      <c r="N277" s="89">
        <f t="shared" si="244"/>
        <v>0</v>
      </c>
      <c r="O277" s="90"/>
    </row>
    <row r="278" spans="1:15" s="4" customFormat="1" x14ac:dyDescent="0.35">
      <c r="A278" s="47">
        <f>IF(G278&lt;&gt;"",1+MAX($A$9:A277),"")</f>
        <v>136</v>
      </c>
      <c r="B278" s="50"/>
      <c r="C278" s="122" t="s">
        <v>186</v>
      </c>
      <c r="D278" s="113">
        <v>10</v>
      </c>
      <c r="E278" s="96">
        <v>0.05</v>
      </c>
      <c r="F278" s="94">
        <f t="shared" si="241"/>
        <v>11</v>
      </c>
      <c r="G278" s="82" t="s">
        <v>112</v>
      </c>
      <c r="H278" s="119"/>
      <c r="I278" s="73">
        <f t="shared" si="245"/>
        <v>0</v>
      </c>
      <c r="J278" s="121">
        <v>70</v>
      </c>
      <c r="K278" s="100">
        <f t="shared" si="242"/>
        <v>0</v>
      </c>
      <c r="L278" s="99"/>
      <c r="M278" s="89">
        <f t="shared" si="243"/>
        <v>0</v>
      </c>
      <c r="N278" s="89">
        <f t="shared" si="244"/>
        <v>0</v>
      </c>
      <c r="O278" s="90"/>
    </row>
    <row r="279" spans="1:15" s="4" customFormat="1" x14ac:dyDescent="0.35">
      <c r="A279" s="47" t="str">
        <f>IF(G279&lt;&gt;"",1+MAX($A$9:A278),"")</f>
        <v/>
      </c>
      <c r="B279" s="50"/>
      <c r="C279" s="122"/>
      <c r="D279" s="113"/>
      <c r="E279" s="96"/>
      <c r="F279" s="94"/>
      <c r="G279" s="82"/>
      <c r="H279" s="119"/>
      <c r="I279" s="73"/>
      <c r="J279" s="121"/>
      <c r="K279" s="100"/>
      <c r="L279" s="99"/>
      <c r="M279" s="89"/>
      <c r="N279" s="89"/>
      <c r="O279" s="90"/>
    </row>
    <row r="280" spans="1:15" s="4" customFormat="1" x14ac:dyDescent="0.35">
      <c r="A280" s="47" t="str">
        <f>IF(G280&lt;&gt;"",1+MAX($A$9:A279),"")</f>
        <v/>
      </c>
      <c r="B280" s="50"/>
      <c r="C280" s="101" t="s">
        <v>187</v>
      </c>
      <c r="D280" s="113"/>
      <c r="E280" s="95"/>
      <c r="F280" s="94"/>
      <c r="G280" s="39"/>
      <c r="H280" s="119"/>
      <c r="I280" s="73"/>
      <c r="J280" s="97"/>
      <c r="K280" s="100"/>
      <c r="L280" s="99"/>
      <c r="M280" s="89"/>
      <c r="N280" s="89"/>
      <c r="O280" s="90"/>
    </row>
    <row r="281" spans="1:15" s="4" customFormat="1" x14ac:dyDescent="0.35">
      <c r="A281" s="47" t="str">
        <f>IF(G281&lt;&gt;"",1+MAX($A$9:A280),"")</f>
        <v/>
      </c>
      <c r="B281" s="50"/>
      <c r="C281" s="120" t="s">
        <v>188</v>
      </c>
      <c r="D281" s="113"/>
      <c r="E281" s="96"/>
      <c r="F281" s="94"/>
      <c r="G281" s="82"/>
      <c r="H281" s="119"/>
      <c r="I281" s="73"/>
      <c r="J281" s="121"/>
      <c r="K281" s="100"/>
      <c r="L281" s="99"/>
      <c r="M281" s="89"/>
      <c r="N281" s="89"/>
      <c r="O281" s="90"/>
    </row>
    <row r="282" spans="1:15" s="4" customFormat="1" x14ac:dyDescent="0.35">
      <c r="A282" s="47">
        <f>IF(G282&lt;&gt;"",1+MAX($A$9:A281),"")</f>
        <v>137</v>
      </c>
      <c r="B282" s="50"/>
      <c r="C282" s="122" t="s">
        <v>189</v>
      </c>
      <c r="D282" s="113">
        <v>8</v>
      </c>
      <c r="E282" s="96">
        <v>0</v>
      </c>
      <c r="F282" s="94">
        <f t="shared" ref="F282:F284" si="246">CEILING(SUM(D282:D282)*(1+E282),1)</f>
        <v>8</v>
      </c>
      <c r="G282" s="82" t="s">
        <v>87</v>
      </c>
      <c r="H282" s="119"/>
      <c r="I282" s="73">
        <f t="shared" ref="I282:I284" si="247">H282*F282</f>
        <v>0</v>
      </c>
      <c r="J282" s="121">
        <v>70</v>
      </c>
      <c r="K282" s="100">
        <f t="shared" ref="K282:K284" si="248">J282*I282</f>
        <v>0</v>
      </c>
      <c r="L282" s="99"/>
      <c r="M282" s="89">
        <f t="shared" ref="M282:M284" si="249">L282*F282</f>
        <v>0</v>
      </c>
      <c r="N282" s="89">
        <f t="shared" ref="N282:N284" si="250">M282+K282</f>
        <v>0</v>
      </c>
      <c r="O282" s="90"/>
    </row>
    <row r="283" spans="1:15" s="4" customFormat="1" x14ac:dyDescent="0.35">
      <c r="A283" s="47">
        <f>IF(G283&lt;&gt;"",1+MAX($A$9:A282),"")</f>
        <v>138</v>
      </c>
      <c r="B283" s="50"/>
      <c r="C283" s="122" t="s">
        <v>180</v>
      </c>
      <c r="D283" s="113">
        <v>6</v>
      </c>
      <c r="E283" s="96">
        <v>0</v>
      </c>
      <c r="F283" s="94">
        <f t="shared" si="246"/>
        <v>6</v>
      </c>
      <c r="G283" s="82" t="s">
        <v>87</v>
      </c>
      <c r="H283" s="119"/>
      <c r="I283" s="73">
        <f t="shared" si="247"/>
        <v>0</v>
      </c>
      <c r="J283" s="121">
        <v>70</v>
      </c>
      <c r="K283" s="100">
        <f t="shared" si="248"/>
        <v>0</v>
      </c>
      <c r="L283" s="99"/>
      <c r="M283" s="89">
        <f t="shared" si="249"/>
        <v>0</v>
      </c>
      <c r="N283" s="89">
        <f t="shared" si="250"/>
        <v>0</v>
      </c>
      <c r="O283" s="90"/>
    </row>
    <row r="284" spans="1:15" s="4" customFormat="1" x14ac:dyDescent="0.35">
      <c r="A284" s="47">
        <f>IF(G284&lt;&gt;"",1+MAX($A$9:A283),"")</f>
        <v>139</v>
      </c>
      <c r="B284" s="50"/>
      <c r="C284" s="122" t="s">
        <v>159</v>
      </c>
      <c r="D284" s="113">
        <v>2</v>
      </c>
      <c r="E284" s="96">
        <v>0</v>
      </c>
      <c r="F284" s="94">
        <f t="shared" si="246"/>
        <v>2</v>
      </c>
      <c r="G284" s="82" t="s">
        <v>87</v>
      </c>
      <c r="H284" s="119"/>
      <c r="I284" s="73">
        <f t="shared" si="247"/>
        <v>0</v>
      </c>
      <c r="J284" s="121">
        <v>70</v>
      </c>
      <c r="K284" s="100">
        <f t="shared" si="248"/>
        <v>0</v>
      </c>
      <c r="L284" s="99"/>
      <c r="M284" s="89">
        <f t="shared" si="249"/>
        <v>0</v>
      </c>
      <c r="N284" s="89">
        <f t="shared" si="250"/>
        <v>0</v>
      </c>
      <c r="O284" s="90"/>
    </row>
    <row r="285" spans="1:15" s="4" customFormat="1" x14ac:dyDescent="0.35">
      <c r="A285" s="47" t="str">
        <f>IF(G285&lt;&gt;"",1+MAX($A$9:A284),"")</f>
        <v/>
      </c>
      <c r="B285" s="50"/>
      <c r="C285" s="122"/>
      <c r="D285" s="113"/>
      <c r="E285" s="96"/>
      <c r="F285" s="94"/>
      <c r="G285" s="82"/>
      <c r="H285" s="119"/>
      <c r="I285" s="73"/>
      <c r="J285" s="121"/>
      <c r="K285" s="100"/>
      <c r="L285" s="99"/>
      <c r="M285" s="89"/>
      <c r="N285" s="89"/>
      <c r="O285" s="90"/>
    </row>
    <row r="286" spans="1:15" s="4" customFormat="1" x14ac:dyDescent="0.35">
      <c r="A286" s="47" t="str">
        <f>IF(G286&lt;&gt;"",1+MAX($A$9:A285),"")</f>
        <v/>
      </c>
      <c r="B286" s="50"/>
      <c r="C286" s="101" t="s">
        <v>190</v>
      </c>
      <c r="D286" s="113"/>
      <c r="E286" s="96"/>
      <c r="F286" s="94"/>
      <c r="G286" s="82"/>
      <c r="H286" s="119"/>
      <c r="I286" s="73"/>
      <c r="J286" s="97"/>
      <c r="K286" s="100"/>
      <c r="L286" s="99"/>
      <c r="M286" s="89"/>
      <c r="N286" s="89"/>
      <c r="O286" s="90"/>
    </row>
    <row r="287" spans="1:15" s="4" customFormat="1" x14ac:dyDescent="0.35">
      <c r="A287" s="47" t="str">
        <f>IF(G287&lt;&gt;"",1+MAX($A$9:A286),"")</f>
        <v/>
      </c>
      <c r="B287" s="50"/>
      <c r="C287" s="120" t="s">
        <v>191</v>
      </c>
      <c r="D287" s="109">
        <v>0</v>
      </c>
      <c r="E287" s="96"/>
      <c r="F287" s="94"/>
      <c r="G287" s="82"/>
      <c r="H287" s="119"/>
      <c r="I287" s="73"/>
      <c r="J287" s="97"/>
      <c r="K287" s="100"/>
      <c r="L287" s="99"/>
      <c r="M287" s="89"/>
      <c r="N287" s="89"/>
      <c r="O287" s="87"/>
    </row>
    <row r="288" spans="1:15" s="4" customFormat="1" x14ac:dyDescent="0.35">
      <c r="A288" s="47">
        <f>IF(G288&lt;&gt;"",1+MAX($A$9:A287),"")</f>
        <v>140</v>
      </c>
      <c r="B288" s="50"/>
      <c r="C288" s="122" t="s">
        <v>192</v>
      </c>
      <c r="D288" s="113">
        <v>68</v>
      </c>
      <c r="E288" s="96">
        <v>0.05</v>
      </c>
      <c r="F288" s="94">
        <f t="shared" ref="F288" si="251">CEILING(SUM(D288:D288)*(1+E288),1)</f>
        <v>72</v>
      </c>
      <c r="G288" s="82" t="s">
        <v>112</v>
      </c>
      <c r="H288" s="119"/>
      <c r="I288" s="73">
        <f t="shared" ref="I288" si="252">H288*F288</f>
        <v>0</v>
      </c>
      <c r="J288" s="121">
        <v>70</v>
      </c>
      <c r="K288" s="100">
        <f t="shared" ref="K288" si="253">J288*I288</f>
        <v>0</v>
      </c>
      <c r="L288" s="99"/>
      <c r="M288" s="89">
        <f t="shared" ref="M288" si="254">L288*F288</f>
        <v>0</v>
      </c>
      <c r="N288" s="89">
        <f t="shared" ref="N288" si="255">M288+K288</f>
        <v>0</v>
      </c>
      <c r="O288" s="90"/>
    </row>
    <row r="289" spans="1:15" s="4" customFormat="1" x14ac:dyDescent="0.35">
      <c r="A289" s="47" t="str">
        <f>IF(G289&lt;&gt;"",1+MAX($A$9:A288),"")</f>
        <v/>
      </c>
      <c r="B289" s="50"/>
      <c r="C289" s="36"/>
      <c r="D289" s="113"/>
      <c r="E289" s="95"/>
      <c r="F289" s="94"/>
      <c r="G289" s="39"/>
      <c r="H289" s="119"/>
      <c r="I289" s="73"/>
      <c r="J289" s="97"/>
      <c r="K289" s="100"/>
      <c r="L289" s="99"/>
      <c r="M289" s="89"/>
      <c r="N289" s="89"/>
      <c r="O289" s="90"/>
    </row>
    <row r="290" spans="1:15" s="4" customFormat="1" x14ac:dyDescent="0.35">
      <c r="A290" s="47" t="str">
        <f>IF(G290&lt;&gt;"",1+MAX($A$9:A289),"")</f>
        <v/>
      </c>
      <c r="B290" s="50"/>
      <c r="C290" s="101" t="s">
        <v>193</v>
      </c>
      <c r="D290" s="113"/>
      <c r="E290" s="96"/>
      <c r="F290" s="94"/>
      <c r="G290" s="82"/>
      <c r="H290" s="119"/>
      <c r="I290" s="73"/>
      <c r="J290" s="97"/>
      <c r="K290" s="100"/>
      <c r="L290" s="99"/>
      <c r="M290" s="89"/>
      <c r="N290" s="89"/>
      <c r="O290" s="90"/>
    </row>
    <row r="291" spans="1:15" s="4" customFormat="1" x14ac:dyDescent="0.35">
      <c r="A291" s="47" t="str">
        <f>IF(G291&lt;&gt;"",1+MAX($A$9:A290),"")</f>
        <v/>
      </c>
      <c r="B291" s="50"/>
      <c r="C291" s="120" t="s">
        <v>194</v>
      </c>
      <c r="D291" s="113"/>
      <c r="E291" s="96"/>
      <c r="F291" s="94"/>
      <c r="G291" s="82"/>
      <c r="H291" s="119"/>
      <c r="I291" s="73"/>
      <c r="J291" s="121"/>
      <c r="K291" s="100"/>
      <c r="L291" s="99"/>
      <c r="M291" s="89"/>
      <c r="N291" s="89"/>
      <c r="O291" s="90"/>
    </row>
    <row r="292" spans="1:15" s="4" customFormat="1" x14ac:dyDescent="0.35">
      <c r="A292" s="47">
        <f>IF(G292&lt;&gt;"",1+MAX($A$9:A291),"")</f>
        <v>141</v>
      </c>
      <c r="B292" s="50"/>
      <c r="C292" s="122" t="s">
        <v>173</v>
      </c>
      <c r="D292" s="113">
        <v>10</v>
      </c>
      <c r="E292" s="96">
        <v>0</v>
      </c>
      <c r="F292" s="94">
        <f t="shared" ref="F292" si="256">CEILING(SUM(D292:D292)*(1+E292),1)</f>
        <v>10</v>
      </c>
      <c r="G292" s="82" t="s">
        <v>87</v>
      </c>
      <c r="H292" s="119"/>
      <c r="I292" s="73">
        <f t="shared" ref="I292" si="257">H292*F292</f>
        <v>0</v>
      </c>
      <c r="J292" s="121">
        <v>70</v>
      </c>
      <c r="K292" s="100">
        <f t="shared" ref="K292" si="258">J292*I292</f>
        <v>0</v>
      </c>
      <c r="L292" s="99"/>
      <c r="M292" s="89">
        <f t="shared" ref="M292" si="259">L292*F292</f>
        <v>0</v>
      </c>
      <c r="N292" s="89">
        <f t="shared" ref="N292" si="260">M292+K292</f>
        <v>0</v>
      </c>
      <c r="O292" s="90"/>
    </row>
    <row r="293" spans="1:15" s="4" customFormat="1" x14ac:dyDescent="0.35">
      <c r="A293" s="47" t="str">
        <f>IF(G293&lt;&gt;"",1+MAX($A$9:A292),"")</f>
        <v/>
      </c>
      <c r="B293" s="50"/>
      <c r="C293" s="36"/>
      <c r="D293" s="113"/>
      <c r="E293" s="95"/>
      <c r="F293" s="94"/>
      <c r="G293" s="39"/>
      <c r="H293" s="119"/>
      <c r="I293" s="73"/>
      <c r="J293" s="97"/>
      <c r="K293" s="100"/>
      <c r="L293" s="99"/>
      <c r="M293" s="89"/>
      <c r="N293" s="89"/>
      <c r="O293" s="90"/>
    </row>
    <row r="294" spans="1:15" s="4" customFormat="1" x14ac:dyDescent="0.35">
      <c r="A294" s="47" t="str">
        <f>IF(G294&lt;&gt;"",1+MAX($A$9:A293),"")</f>
        <v/>
      </c>
      <c r="B294" s="50"/>
      <c r="C294" s="101" t="s">
        <v>110</v>
      </c>
      <c r="D294" s="113"/>
      <c r="E294" s="96"/>
      <c r="F294" s="94"/>
      <c r="G294" s="82"/>
      <c r="H294" s="119"/>
      <c r="I294" s="73"/>
      <c r="J294" s="97"/>
      <c r="K294" s="100"/>
      <c r="L294" s="99"/>
      <c r="M294" s="89"/>
      <c r="N294" s="89"/>
      <c r="O294" s="90"/>
    </row>
    <row r="295" spans="1:15" s="4" customFormat="1" x14ac:dyDescent="0.35">
      <c r="A295" s="47">
        <f>IF(G295&lt;&gt;"",1+MAX($A$9:A294),"")</f>
        <v>142</v>
      </c>
      <c r="B295" s="50"/>
      <c r="C295" s="36" t="s">
        <v>212</v>
      </c>
      <c r="D295" s="113">
        <v>6</v>
      </c>
      <c r="E295" s="95">
        <v>0</v>
      </c>
      <c r="F295" s="94">
        <f>CEILING(SUM(D295:D295)*(1+E295),1)</f>
        <v>6</v>
      </c>
      <c r="G295" s="39" t="s">
        <v>87</v>
      </c>
      <c r="H295" s="119"/>
      <c r="I295" s="73">
        <f t="shared" ref="I295:I296" si="261">H295*F295</f>
        <v>0</v>
      </c>
      <c r="J295" s="121">
        <v>70</v>
      </c>
      <c r="K295" s="100">
        <f t="shared" ref="K295:K296" si="262">J295*I295</f>
        <v>0</v>
      </c>
      <c r="L295" s="99"/>
      <c r="M295" s="89">
        <f>L295*F295</f>
        <v>0</v>
      </c>
      <c r="N295" s="89">
        <f>M295+K295</f>
        <v>0</v>
      </c>
      <c r="O295" s="90"/>
    </row>
    <row r="296" spans="1:15" s="4" customFormat="1" x14ac:dyDescent="0.35">
      <c r="A296" s="47">
        <f>IF(G296&lt;&gt;"",1+MAX($A$9:A295),"")</f>
        <v>143</v>
      </c>
      <c r="B296" s="50"/>
      <c r="C296" s="36" t="s">
        <v>196</v>
      </c>
      <c r="D296" s="113">
        <v>4</v>
      </c>
      <c r="E296" s="95">
        <v>0</v>
      </c>
      <c r="F296" s="94">
        <f t="shared" ref="F296" si="263">CEILING(SUM(D296:D296)*(1+E296),1)</f>
        <v>4</v>
      </c>
      <c r="G296" s="39" t="s">
        <v>87</v>
      </c>
      <c r="H296" s="119"/>
      <c r="I296" s="73">
        <f t="shared" si="261"/>
        <v>0</v>
      </c>
      <c r="J296" s="121">
        <v>70</v>
      </c>
      <c r="K296" s="100">
        <f t="shared" si="262"/>
        <v>0</v>
      </c>
      <c r="L296" s="99"/>
      <c r="M296" s="89">
        <f t="shared" ref="M296" si="264">L296*F296</f>
        <v>0</v>
      </c>
      <c r="N296" s="89">
        <f t="shared" ref="N296" si="265">M296+K296</f>
        <v>0</v>
      </c>
      <c r="O296" s="90"/>
    </row>
    <row r="297" spans="1:15" s="4" customFormat="1" x14ac:dyDescent="0.35">
      <c r="A297" s="47" t="str">
        <f>IF(G297&lt;&gt;"",1+MAX($A$9:A296),"")</f>
        <v/>
      </c>
      <c r="B297" s="50"/>
      <c r="C297" s="36"/>
      <c r="D297" s="113"/>
      <c r="E297" s="95"/>
      <c r="F297" s="94"/>
      <c r="G297" s="39"/>
      <c r="H297" s="119"/>
      <c r="I297" s="73"/>
      <c r="J297" s="97"/>
      <c r="K297" s="100"/>
      <c r="L297" s="99"/>
      <c r="M297" s="89"/>
      <c r="N297" s="89"/>
      <c r="O297" s="90"/>
    </row>
    <row r="298" spans="1:15" s="4" customFormat="1" x14ac:dyDescent="0.35">
      <c r="A298" s="47" t="str">
        <f>IF(G298&lt;&gt;"",1+MAX($A$9:A297),"")</f>
        <v/>
      </c>
      <c r="B298" s="50"/>
      <c r="C298" s="101" t="s">
        <v>198</v>
      </c>
      <c r="D298" s="113"/>
      <c r="E298" s="96"/>
      <c r="F298" s="94"/>
      <c r="G298" s="82"/>
      <c r="H298" s="119"/>
      <c r="I298" s="73"/>
      <c r="J298" s="97"/>
      <c r="K298" s="100"/>
      <c r="L298" s="99"/>
      <c r="M298" s="89"/>
      <c r="N298" s="89"/>
      <c r="O298" s="90"/>
    </row>
    <row r="299" spans="1:15" s="4" customFormat="1" x14ac:dyDescent="0.35">
      <c r="A299" s="47">
        <f>IF(G299&lt;&gt;"",1+MAX($A$9:A298),"")</f>
        <v>144</v>
      </c>
      <c r="B299" s="50"/>
      <c r="C299" s="133" t="s">
        <v>220</v>
      </c>
      <c r="D299" s="113">
        <v>2</v>
      </c>
      <c r="E299" s="95">
        <v>0</v>
      </c>
      <c r="F299" s="94">
        <f>CEILING(SUM(D299:D299)*(1+E299),1)</f>
        <v>2</v>
      </c>
      <c r="G299" s="39" t="s">
        <v>87</v>
      </c>
      <c r="H299" s="119"/>
      <c r="I299" s="73">
        <f t="shared" ref="I299:I300" si="266">H299*F299</f>
        <v>0</v>
      </c>
      <c r="J299" s="121">
        <v>70</v>
      </c>
      <c r="K299" s="100">
        <f t="shared" ref="K299:K300" si="267">J299*I299</f>
        <v>0</v>
      </c>
      <c r="L299" s="99"/>
      <c r="M299" s="89">
        <f>L299*F299</f>
        <v>0</v>
      </c>
      <c r="N299" s="89">
        <f>M299+K299</f>
        <v>0</v>
      </c>
      <c r="O299" s="90"/>
    </row>
    <row r="300" spans="1:15" s="4" customFormat="1" x14ac:dyDescent="0.35">
      <c r="A300" s="47">
        <f>IF(G300&lt;&gt;"",1+MAX($A$9:A299),"")</f>
        <v>145</v>
      </c>
      <c r="B300" s="50"/>
      <c r="C300" s="36" t="s">
        <v>213</v>
      </c>
      <c r="D300" s="113">
        <v>2</v>
      </c>
      <c r="E300" s="95">
        <v>0</v>
      </c>
      <c r="F300" s="94">
        <f t="shared" ref="F300" si="268">CEILING(SUM(D300:D300)*(1+E300),1)</f>
        <v>2</v>
      </c>
      <c r="G300" s="39" t="s">
        <v>87</v>
      </c>
      <c r="H300" s="119"/>
      <c r="I300" s="73">
        <f t="shared" si="266"/>
        <v>0</v>
      </c>
      <c r="J300" s="121">
        <v>70</v>
      </c>
      <c r="K300" s="100">
        <f t="shared" si="267"/>
        <v>0</v>
      </c>
      <c r="L300" s="99"/>
      <c r="M300" s="89">
        <f t="shared" ref="M300" si="269">L300*F300</f>
        <v>0</v>
      </c>
      <c r="N300" s="89">
        <f t="shared" ref="N300" si="270">M300+K300</f>
        <v>0</v>
      </c>
      <c r="O300" s="90"/>
    </row>
    <row r="301" spans="1:15" s="4" customFormat="1" x14ac:dyDescent="0.35">
      <c r="A301" s="47" t="str">
        <f>IF(G301&lt;&gt;"",1+MAX($A$9:A300),"")</f>
        <v/>
      </c>
      <c r="B301" s="81"/>
      <c r="C301" s="36"/>
      <c r="D301" s="109"/>
      <c r="E301" s="95"/>
      <c r="F301" s="94"/>
      <c r="G301" s="39"/>
      <c r="H301" s="76"/>
      <c r="I301" s="83"/>
      <c r="J301" s="84"/>
      <c r="K301" s="85"/>
      <c r="L301" s="86"/>
      <c r="M301" s="40"/>
      <c r="N301" s="40"/>
      <c r="O301" s="87"/>
    </row>
    <row r="302" spans="1:15" s="4" customFormat="1" x14ac:dyDescent="0.35">
      <c r="A302" s="107" t="str">
        <f>IF(G302&lt;&gt;"",1+MAX($A$9:A301),"")</f>
        <v/>
      </c>
      <c r="B302" s="52" t="s">
        <v>52</v>
      </c>
      <c r="C302" s="53" t="s">
        <v>53</v>
      </c>
      <c r="D302" s="107"/>
      <c r="E302" s="34"/>
      <c r="F302" s="34"/>
      <c r="G302" s="34"/>
      <c r="H302" s="34"/>
      <c r="I302" s="34"/>
      <c r="J302" s="34"/>
      <c r="K302" s="34"/>
      <c r="L302" s="34"/>
      <c r="M302" s="34"/>
      <c r="N302" s="43"/>
      <c r="O302" s="44">
        <f>SUM(N303:N483)</f>
        <v>0</v>
      </c>
    </row>
    <row r="303" spans="1:15" s="4" customFormat="1" x14ac:dyDescent="0.35">
      <c r="A303" s="47" t="str">
        <f>IF(G303&lt;&gt;"",1+MAX($A$9:A302),"")</f>
        <v/>
      </c>
      <c r="B303" s="51"/>
      <c r="C303" s="130" t="s">
        <v>249</v>
      </c>
      <c r="D303" s="134">
        <v>4</v>
      </c>
      <c r="E303" s="95"/>
      <c r="F303" s="94"/>
      <c r="G303" s="39"/>
      <c r="H303" s="76"/>
      <c r="I303" s="73"/>
      <c r="J303" s="77"/>
      <c r="K303" s="74"/>
      <c r="L303" s="75"/>
      <c r="M303" s="40"/>
      <c r="N303" s="40"/>
      <c r="O303" s="46"/>
    </row>
    <row r="304" spans="1:15" s="4" customFormat="1" x14ac:dyDescent="0.35">
      <c r="A304" s="47" t="str">
        <f>IF(G304&lt;&gt;"",1+MAX($A$9:A303),"")</f>
        <v/>
      </c>
      <c r="B304" s="51"/>
      <c r="C304" s="101" t="s">
        <v>221</v>
      </c>
      <c r="D304" s="109"/>
      <c r="E304" s="95"/>
      <c r="F304" s="94"/>
      <c r="G304" s="39"/>
      <c r="H304" s="76"/>
      <c r="I304" s="73"/>
      <c r="J304" s="97"/>
      <c r="K304" s="98"/>
      <c r="L304" s="99"/>
      <c r="M304" s="40"/>
      <c r="N304" s="40"/>
      <c r="O304" s="46"/>
    </row>
    <row r="305" spans="1:15" s="4" customFormat="1" x14ac:dyDescent="0.35">
      <c r="A305" s="47"/>
      <c r="B305" s="50"/>
      <c r="C305" s="120" t="s">
        <v>222</v>
      </c>
      <c r="D305" s="113"/>
      <c r="E305" s="95"/>
      <c r="F305" s="94"/>
      <c r="G305" s="39"/>
      <c r="H305" s="119"/>
      <c r="I305" s="123"/>
      <c r="J305" s="121"/>
      <c r="K305" s="100"/>
      <c r="L305" s="127"/>
      <c r="M305" s="89"/>
      <c r="N305" s="89"/>
      <c r="O305" s="45"/>
    </row>
    <row r="306" spans="1:15" s="4" customFormat="1" x14ac:dyDescent="0.35">
      <c r="A306" s="47"/>
      <c r="B306" s="50"/>
      <c r="C306" s="136" t="s">
        <v>114</v>
      </c>
      <c r="D306" s="113"/>
      <c r="E306" s="95"/>
      <c r="F306" s="94"/>
      <c r="G306" s="39"/>
      <c r="H306" s="119"/>
      <c r="I306" s="123"/>
      <c r="J306" s="121"/>
      <c r="K306" s="100"/>
      <c r="L306" s="127"/>
      <c r="M306" s="89"/>
      <c r="N306" s="89"/>
      <c r="O306" s="45"/>
    </row>
    <row r="307" spans="1:15" s="4" customFormat="1" x14ac:dyDescent="0.35">
      <c r="A307" s="47">
        <f>IF(G307&lt;&gt;"",1+MAX($A$9:A305),"")</f>
        <v>146</v>
      </c>
      <c r="B307" s="50"/>
      <c r="C307" s="36" t="s">
        <v>223</v>
      </c>
      <c r="D307" s="113">
        <v>32</v>
      </c>
      <c r="E307" s="95">
        <v>0.05</v>
      </c>
      <c r="F307" s="94">
        <f t="shared" ref="F307" si="271">CEILING(SUM(D307:D307)*(1+E307),1)</f>
        <v>34</v>
      </c>
      <c r="G307" s="39" t="s">
        <v>112</v>
      </c>
      <c r="H307" s="119"/>
      <c r="I307" s="123">
        <f t="shared" ref="I307" si="272">H307*F307</f>
        <v>0</v>
      </c>
      <c r="J307" s="121">
        <v>75</v>
      </c>
      <c r="K307" s="100">
        <f t="shared" ref="K307" si="273">J307*I307</f>
        <v>0</v>
      </c>
      <c r="L307" s="127"/>
      <c r="M307" s="89">
        <f t="shared" ref="M307" si="274">L307*F307</f>
        <v>0</v>
      </c>
      <c r="N307" s="89">
        <f t="shared" ref="N307" si="275">M307+K307</f>
        <v>0</v>
      </c>
      <c r="O307" s="45"/>
    </row>
    <row r="308" spans="1:15" s="4" customFormat="1" x14ac:dyDescent="0.35">
      <c r="A308" s="47">
        <f>IF(G308&lt;&gt;"",1+MAX($A$9:A307),"")</f>
        <v>147</v>
      </c>
      <c r="B308" s="50"/>
      <c r="C308" s="36" t="s">
        <v>224</v>
      </c>
      <c r="D308" s="113">
        <v>192</v>
      </c>
      <c r="E308" s="95">
        <v>0.05</v>
      </c>
      <c r="F308" s="94">
        <f t="shared" ref="F308:F333" si="276">CEILING(SUM(D308:D308)*(1+E308),1)</f>
        <v>202</v>
      </c>
      <c r="G308" s="39" t="s">
        <v>112</v>
      </c>
      <c r="H308" s="119"/>
      <c r="I308" s="123">
        <f t="shared" ref="I308:I333" si="277">H308*F308</f>
        <v>0</v>
      </c>
      <c r="J308" s="121">
        <v>75</v>
      </c>
      <c r="K308" s="100">
        <f t="shared" ref="K308:K333" si="278">J308*I308</f>
        <v>0</v>
      </c>
      <c r="L308" s="127"/>
      <c r="M308" s="89">
        <f t="shared" ref="M308:M333" si="279">L308*F308</f>
        <v>0</v>
      </c>
      <c r="N308" s="89">
        <f t="shared" ref="N308:N333" si="280">M308+K308</f>
        <v>0</v>
      </c>
      <c r="O308" s="45"/>
    </row>
    <row r="309" spans="1:15" s="4" customFormat="1" x14ac:dyDescent="0.35">
      <c r="A309" s="47"/>
      <c r="B309" s="50"/>
      <c r="C309" s="136" t="s">
        <v>118</v>
      </c>
      <c r="D309" s="113"/>
      <c r="E309" s="95"/>
      <c r="F309" s="94"/>
      <c r="G309" s="39"/>
      <c r="H309" s="119"/>
      <c r="I309" s="123"/>
      <c r="J309" s="121"/>
      <c r="K309" s="100"/>
      <c r="L309" s="127"/>
      <c r="M309" s="89"/>
      <c r="N309" s="89"/>
      <c r="O309" s="45"/>
    </row>
    <row r="310" spans="1:15" s="4" customFormat="1" x14ac:dyDescent="0.35">
      <c r="A310" s="47">
        <f>IF(G310&lt;&gt;"",1+MAX($A$9:A308),"")</f>
        <v>148</v>
      </c>
      <c r="B310" s="50"/>
      <c r="C310" s="36" t="s">
        <v>225</v>
      </c>
      <c r="D310" s="113">
        <v>28</v>
      </c>
      <c r="E310" s="95">
        <v>0.05</v>
      </c>
      <c r="F310" s="94">
        <f t="shared" si="276"/>
        <v>30</v>
      </c>
      <c r="G310" s="39" t="s">
        <v>112</v>
      </c>
      <c r="H310" s="119"/>
      <c r="I310" s="123">
        <f t="shared" si="277"/>
        <v>0</v>
      </c>
      <c r="J310" s="121">
        <v>75</v>
      </c>
      <c r="K310" s="100">
        <f t="shared" si="278"/>
        <v>0</v>
      </c>
      <c r="L310" s="127"/>
      <c r="M310" s="89">
        <f t="shared" si="279"/>
        <v>0</v>
      </c>
      <c r="N310" s="89">
        <f t="shared" si="280"/>
        <v>0</v>
      </c>
      <c r="O310" s="45"/>
    </row>
    <row r="311" spans="1:15" s="4" customFormat="1" x14ac:dyDescent="0.35">
      <c r="A311" s="47">
        <f>IF(G311&lt;&gt;"",1+MAX($A$9:A310),"")</f>
        <v>149</v>
      </c>
      <c r="B311" s="50"/>
      <c r="C311" s="36" t="s">
        <v>226</v>
      </c>
      <c r="D311" s="113">
        <v>48</v>
      </c>
      <c r="E311" s="95">
        <v>0.05</v>
      </c>
      <c r="F311" s="94">
        <f t="shared" si="276"/>
        <v>51</v>
      </c>
      <c r="G311" s="39" t="s">
        <v>112</v>
      </c>
      <c r="H311" s="119"/>
      <c r="I311" s="123">
        <f t="shared" si="277"/>
        <v>0</v>
      </c>
      <c r="J311" s="121">
        <v>75</v>
      </c>
      <c r="K311" s="100">
        <f t="shared" si="278"/>
        <v>0</v>
      </c>
      <c r="L311" s="127"/>
      <c r="M311" s="89">
        <f t="shared" si="279"/>
        <v>0</v>
      </c>
      <c r="N311" s="89">
        <f t="shared" si="280"/>
        <v>0</v>
      </c>
      <c r="O311" s="45"/>
    </row>
    <row r="312" spans="1:15" s="4" customFormat="1" x14ac:dyDescent="0.35">
      <c r="A312" s="47"/>
      <c r="B312" s="50"/>
      <c r="C312" s="120" t="s">
        <v>227</v>
      </c>
      <c r="D312" s="113"/>
      <c r="E312" s="95"/>
      <c r="F312" s="94"/>
      <c r="G312" s="39"/>
      <c r="H312" s="119"/>
      <c r="I312" s="123"/>
      <c r="J312" s="121"/>
      <c r="K312" s="100"/>
      <c r="L312" s="127"/>
      <c r="M312" s="89"/>
      <c r="N312" s="89"/>
      <c r="O312" s="45"/>
    </row>
    <row r="313" spans="1:15" s="4" customFormat="1" x14ac:dyDescent="0.35">
      <c r="A313" s="47"/>
      <c r="B313" s="50"/>
      <c r="C313" s="136" t="s">
        <v>114</v>
      </c>
      <c r="D313" s="113"/>
      <c r="E313" s="95"/>
      <c r="F313" s="94"/>
      <c r="G313" s="39"/>
      <c r="H313" s="119"/>
      <c r="I313" s="123"/>
      <c r="J313" s="121"/>
      <c r="K313" s="100"/>
      <c r="L313" s="127"/>
      <c r="M313" s="89"/>
      <c r="N313" s="89"/>
      <c r="O313" s="45"/>
    </row>
    <row r="314" spans="1:15" s="4" customFormat="1" x14ac:dyDescent="0.35">
      <c r="A314" s="47">
        <f>IF(G314&lt;&gt;"",1+MAX($A$9:A312),"")</f>
        <v>150</v>
      </c>
      <c r="B314" s="50"/>
      <c r="C314" s="36" t="s">
        <v>228</v>
      </c>
      <c r="D314" s="113">
        <v>36</v>
      </c>
      <c r="E314" s="95">
        <v>0.05</v>
      </c>
      <c r="F314" s="94">
        <f t="shared" si="276"/>
        <v>38</v>
      </c>
      <c r="G314" s="39" t="s">
        <v>112</v>
      </c>
      <c r="H314" s="119"/>
      <c r="I314" s="123">
        <f t="shared" si="277"/>
        <v>0</v>
      </c>
      <c r="J314" s="121">
        <v>75</v>
      </c>
      <c r="K314" s="100">
        <f t="shared" si="278"/>
        <v>0</v>
      </c>
      <c r="L314" s="127"/>
      <c r="M314" s="89">
        <f t="shared" si="279"/>
        <v>0</v>
      </c>
      <c r="N314" s="89">
        <f t="shared" si="280"/>
        <v>0</v>
      </c>
      <c r="O314" s="45"/>
    </row>
    <row r="315" spans="1:15" s="4" customFormat="1" x14ac:dyDescent="0.35">
      <c r="A315" s="47">
        <f>IF(G315&lt;&gt;"",1+MAX($A$9:A314),"")</f>
        <v>151</v>
      </c>
      <c r="B315" s="50"/>
      <c r="C315" s="36" t="s">
        <v>229</v>
      </c>
      <c r="D315" s="113">
        <v>40</v>
      </c>
      <c r="E315" s="95">
        <v>0.05</v>
      </c>
      <c r="F315" s="94">
        <f t="shared" si="276"/>
        <v>42</v>
      </c>
      <c r="G315" s="39" t="s">
        <v>112</v>
      </c>
      <c r="H315" s="119"/>
      <c r="I315" s="123">
        <f t="shared" si="277"/>
        <v>0</v>
      </c>
      <c r="J315" s="121">
        <v>75</v>
      </c>
      <c r="K315" s="100">
        <f t="shared" si="278"/>
        <v>0</v>
      </c>
      <c r="L315" s="127"/>
      <c r="M315" s="89">
        <f t="shared" si="279"/>
        <v>0</v>
      </c>
      <c r="N315" s="89">
        <f t="shared" si="280"/>
        <v>0</v>
      </c>
      <c r="O315" s="45"/>
    </row>
    <row r="316" spans="1:15" s="4" customFormat="1" x14ac:dyDescent="0.35">
      <c r="A316" s="47">
        <f>IF(G316&lt;&gt;"",1+MAX($A$9:A315),"")</f>
        <v>152</v>
      </c>
      <c r="B316" s="50"/>
      <c r="C316" s="36" t="s">
        <v>230</v>
      </c>
      <c r="D316" s="113">
        <v>52</v>
      </c>
      <c r="E316" s="95">
        <v>0.05</v>
      </c>
      <c r="F316" s="94">
        <f t="shared" si="276"/>
        <v>55</v>
      </c>
      <c r="G316" s="39" t="s">
        <v>112</v>
      </c>
      <c r="H316" s="119"/>
      <c r="I316" s="123">
        <f t="shared" si="277"/>
        <v>0</v>
      </c>
      <c r="J316" s="121">
        <v>75</v>
      </c>
      <c r="K316" s="100">
        <f t="shared" si="278"/>
        <v>0</v>
      </c>
      <c r="L316" s="127"/>
      <c r="M316" s="89">
        <f t="shared" si="279"/>
        <v>0</v>
      </c>
      <c r="N316" s="89">
        <f t="shared" si="280"/>
        <v>0</v>
      </c>
      <c r="O316" s="45"/>
    </row>
    <row r="317" spans="1:15" s="4" customFormat="1" x14ac:dyDescent="0.35">
      <c r="A317" s="47"/>
      <c r="B317" s="50"/>
      <c r="C317" s="120" t="s">
        <v>232</v>
      </c>
      <c r="D317" s="113"/>
      <c r="E317" s="95"/>
      <c r="F317" s="94"/>
      <c r="G317" s="39"/>
      <c r="H317" s="119"/>
      <c r="I317" s="123"/>
      <c r="J317" s="121"/>
      <c r="K317" s="100"/>
      <c r="L317" s="127"/>
      <c r="M317" s="89"/>
      <c r="N317" s="89"/>
      <c r="O317" s="45"/>
    </row>
    <row r="318" spans="1:15" s="4" customFormat="1" x14ac:dyDescent="0.35">
      <c r="A318" s="47"/>
      <c r="B318" s="50"/>
      <c r="C318" s="136" t="s">
        <v>114</v>
      </c>
      <c r="D318" s="113"/>
      <c r="E318" s="95"/>
      <c r="F318" s="94"/>
      <c r="G318" s="39"/>
      <c r="H318" s="119"/>
      <c r="I318" s="123"/>
      <c r="J318" s="121"/>
      <c r="K318" s="100"/>
      <c r="L318" s="127"/>
      <c r="M318" s="89"/>
      <c r="N318" s="89"/>
      <c r="O318" s="45"/>
    </row>
    <row r="319" spans="1:15" s="4" customFormat="1" x14ac:dyDescent="0.35">
      <c r="A319" s="47">
        <f>IF(G319&lt;&gt;"",1+MAX($A$9:A317),"")</f>
        <v>153</v>
      </c>
      <c r="B319" s="50"/>
      <c r="C319" s="36" t="s">
        <v>231</v>
      </c>
      <c r="D319" s="113">
        <v>152</v>
      </c>
      <c r="E319" s="95">
        <v>0.05</v>
      </c>
      <c r="F319" s="94">
        <f t="shared" si="276"/>
        <v>160</v>
      </c>
      <c r="G319" s="39" t="s">
        <v>112</v>
      </c>
      <c r="H319" s="119"/>
      <c r="I319" s="123">
        <f t="shared" si="277"/>
        <v>0</v>
      </c>
      <c r="J319" s="121">
        <v>75</v>
      </c>
      <c r="K319" s="100">
        <f t="shared" si="278"/>
        <v>0</v>
      </c>
      <c r="L319" s="127"/>
      <c r="M319" s="89">
        <f t="shared" si="279"/>
        <v>0</v>
      </c>
      <c r="N319" s="89">
        <f t="shared" si="280"/>
        <v>0</v>
      </c>
      <c r="O319" s="45"/>
    </row>
    <row r="320" spans="1:15" s="4" customFormat="1" x14ac:dyDescent="0.35">
      <c r="A320" s="47"/>
      <c r="B320" s="50"/>
      <c r="C320" s="120" t="s">
        <v>234</v>
      </c>
      <c r="D320" s="113"/>
      <c r="E320" s="95"/>
      <c r="F320" s="94"/>
      <c r="G320" s="39"/>
      <c r="H320" s="119"/>
      <c r="I320" s="123"/>
      <c r="J320" s="121"/>
      <c r="K320" s="100"/>
      <c r="L320" s="127"/>
      <c r="M320" s="89"/>
      <c r="N320" s="89"/>
      <c r="O320" s="45"/>
    </row>
    <row r="321" spans="1:15" s="4" customFormat="1" x14ac:dyDescent="0.35">
      <c r="A321" s="47"/>
      <c r="B321" s="50"/>
      <c r="C321" s="136" t="s">
        <v>114</v>
      </c>
      <c r="D321" s="113"/>
      <c r="E321" s="95"/>
      <c r="F321" s="94"/>
      <c r="G321" s="39"/>
      <c r="H321" s="119"/>
      <c r="I321" s="123"/>
      <c r="J321" s="121"/>
      <c r="K321" s="100"/>
      <c r="L321" s="127"/>
      <c r="M321" s="89"/>
      <c r="N321" s="89"/>
      <c r="O321" s="45"/>
    </row>
    <row r="322" spans="1:15" s="4" customFormat="1" x14ac:dyDescent="0.35">
      <c r="A322" s="47">
        <f>IF(G322&lt;&gt;"",1+MAX($A$9:A320),"")</f>
        <v>154</v>
      </c>
      <c r="B322" s="50"/>
      <c r="C322" s="36" t="s">
        <v>233</v>
      </c>
      <c r="D322" s="113">
        <v>40</v>
      </c>
      <c r="E322" s="95">
        <v>0.05</v>
      </c>
      <c r="F322" s="94">
        <f t="shared" si="276"/>
        <v>42</v>
      </c>
      <c r="G322" s="39" t="s">
        <v>112</v>
      </c>
      <c r="H322" s="119"/>
      <c r="I322" s="123">
        <f t="shared" si="277"/>
        <v>0</v>
      </c>
      <c r="J322" s="121">
        <v>75</v>
      </c>
      <c r="K322" s="100">
        <f t="shared" si="278"/>
        <v>0</v>
      </c>
      <c r="L322" s="127"/>
      <c r="M322" s="89">
        <f t="shared" si="279"/>
        <v>0</v>
      </c>
      <c r="N322" s="89">
        <f t="shared" si="280"/>
        <v>0</v>
      </c>
      <c r="O322" s="45"/>
    </row>
    <row r="323" spans="1:15" s="4" customFormat="1" x14ac:dyDescent="0.35">
      <c r="A323" s="47"/>
      <c r="B323" s="50"/>
      <c r="C323" s="120" t="s">
        <v>235</v>
      </c>
      <c r="D323" s="113"/>
      <c r="E323" s="95"/>
      <c r="F323" s="94"/>
      <c r="G323" s="39"/>
      <c r="H323" s="119"/>
      <c r="I323" s="123"/>
      <c r="J323" s="121"/>
      <c r="K323" s="100"/>
      <c r="L323" s="127"/>
      <c r="M323" s="89"/>
      <c r="N323" s="89"/>
      <c r="O323" s="45"/>
    </row>
    <row r="324" spans="1:15" s="4" customFormat="1" x14ac:dyDescent="0.35">
      <c r="A324" s="47"/>
      <c r="B324" s="50"/>
      <c r="C324" s="136" t="s">
        <v>114</v>
      </c>
      <c r="D324" s="113"/>
      <c r="E324" s="95"/>
      <c r="F324" s="94"/>
      <c r="G324" s="39"/>
      <c r="H324" s="119"/>
      <c r="I324" s="123"/>
      <c r="J324" s="121"/>
      <c r="K324" s="100"/>
      <c r="L324" s="127"/>
      <c r="M324" s="89"/>
      <c r="N324" s="89"/>
      <c r="O324" s="45"/>
    </row>
    <row r="325" spans="1:15" s="4" customFormat="1" x14ac:dyDescent="0.35">
      <c r="A325" s="47">
        <f>IF(G325&lt;&gt;"",1+MAX($A$9:A323),"")</f>
        <v>155</v>
      </c>
      <c r="B325" s="50"/>
      <c r="C325" s="36" t="s">
        <v>236</v>
      </c>
      <c r="D325" s="113">
        <v>8</v>
      </c>
      <c r="E325" s="95">
        <v>0.05</v>
      </c>
      <c r="F325" s="94">
        <f t="shared" si="276"/>
        <v>9</v>
      </c>
      <c r="G325" s="39" t="s">
        <v>112</v>
      </c>
      <c r="H325" s="119"/>
      <c r="I325" s="123">
        <f t="shared" si="277"/>
        <v>0</v>
      </c>
      <c r="J325" s="121">
        <v>75</v>
      </c>
      <c r="K325" s="100">
        <f t="shared" si="278"/>
        <v>0</v>
      </c>
      <c r="L325" s="127"/>
      <c r="M325" s="89">
        <f t="shared" si="279"/>
        <v>0</v>
      </c>
      <c r="N325" s="89">
        <f t="shared" si="280"/>
        <v>0</v>
      </c>
      <c r="O325" s="45"/>
    </row>
    <row r="326" spans="1:15" s="4" customFormat="1" x14ac:dyDescent="0.35">
      <c r="A326" s="47"/>
      <c r="B326" s="50"/>
      <c r="C326" s="120" t="s">
        <v>237</v>
      </c>
      <c r="D326" s="113"/>
      <c r="E326" s="95"/>
      <c r="F326" s="94"/>
      <c r="G326" s="39"/>
      <c r="H326" s="119"/>
      <c r="I326" s="123"/>
      <c r="J326" s="121"/>
      <c r="K326" s="100"/>
      <c r="L326" s="127"/>
      <c r="M326" s="89"/>
      <c r="N326" s="89"/>
      <c r="O326" s="45"/>
    </row>
    <row r="327" spans="1:15" s="4" customFormat="1" x14ac:dyDescent="0.35">
      <c r="A327" s="47"/>
      <c r="B327" s="50"/>
      <c r="C327" s="136" t="s">
        <v>114</v>
      </c>
      <c r="D327" s="113"/>
      <c r="E327" s="95"/>
      <c r="F327" s="94"/>
      <c r="G327" s="39"/>
      <c r="H327" s="119"/>
      <c r="I327" s="123"/>
      <c r="J327" s="121"/>
      <c r="K327" s="100"/>
      <c r="L327" s="127"/>
      <c r="M327" s="89"/>
      <c r="N327" s="89"/>
      <c r="O327" s="45"/>
    </row>
    <row r="328" spans="1:15" s="4" customFormat="1" x14ac:dyDescent="0.35">
      <c r="A328" s="47">
        <f>IF(G328&lt;&gt;"",1+MAX($A$9:A326),"")</f>
        <v>156</v>
      </c>
      <c r="B328" s="50"/>
      <c r="C328" s="36" t="s">
        <v>238</v>
      </c>
      <c r="D328" s="113">
        <v>32</v>
      </c>
      <c r="E328" s="95">
        <v>0.05</v>
      </c>
      <c r="F328" s="94">
        <f t="shared" si="276"/>
        <v>34</v>
      </c>
      <c r="G328" s="39" t="s">
        <v>112</v>
      </c>
      <c r="H328" s="119"/>
      <c r="I328" s="123">
        <f t="shared" si="277"/>
        <v>0</v>
      </c>
      <c r="J328" s="121">
        <v>75</v>
      </c>
      <c r="K328" s="100">
        <f t="shared" si="278"/>
        <v>0</v>
      </c>
      <c r="L328" s="127"/>
      <c r="M328" s="89">
        <f t="shared" si="279"/>
        <v>0</v>
      </c>
      <c r="N328" s="89">
        <f t="shared" si="280"/>
        <v>0</v>
      </c>
      <c r="O328" s="45"/>
    </row>
    <row r="329" spans="1:15" s="4" customFormat="1" x14ac:dyDescent="0.35">
      <c r="A329" s="47"/>
      <c r="B329" s="50"/>
      <c r="C329" s="120" t="s">
        <v>239</v>
      </c>
      <c r="D329" s="113"/>
      <c r="E329" s="95"/>
      <c r="F329" s="94"/>
      <c r="G329" s="39"/>
      <c r="H329" s="119"/>
      <c r="I329" s="123"/>
      <c r="J329" s="121"/>
      <c r="K329" s="100"/>
      <c r="L329" s="127"/>
      <c r="M329" s="89"/>
      <c r="N329" s="89"/>
      <c r="O329" s="45"/>
    </row>
    <row r="330" spans="1:15" s="4" customFormat="1" x14ac:dyDescent="0.35">
      <c r="A330" s="47"/>
      <c r="B330" s="50"/>
      <c r="C330" s="136" t="s">
        <v>114</v>
      </c>
      <c r="D330" s="113"/>
      <c r="E330" s="95"/>
      <c r="F330" s="94"/>
      <c r="G330" s="39"/>
      <c r="H330" s="119"/>
      <c r="I330" s="123"/>
      <c r="J330" s="121"/>
      <c r="K330" s="100"/>
      <c r="L330" s="127"/>
      <c r="M330" s="89"/>
      <c r="N330" s="89"/>
      <c r="O330" s="45"/>
    </row>
    <row r="331" spans="1:15" s="4" customFormat="1" x14ac:dyDescent="0.35">
      <c r="A331" s="47">
        <f>IF(G331&lt;&gt;"",1+MAX($A$9:A329),"")</f>
        <v>157</v>
      </c>
      <c r="B331" s="50"/>
      <c r="C331" s="36" t="s">
        <v>240</v>
      </c>
      <c r="D331" s="113">
        <v>36</v>
      </c>
      <c r="E331" s="95">
        <v>0.05</v>
      </c>
      <c r="F331" s="94">
        <f t="shared" si="276"/>
        <v>38</v>
      </c>
      <c r="G331" s="39" t="s">
        <v>112</v>
      </c>
      <c r="H331" s="119"/>
      <c r="I331" s="123">
        <f t="shared" si="277"/>
        <v>0</v>
      </c>
      <c r="J331" s="121">
        <v>75</v>
      </c>
      <c r="K331" s="100">
        <f t="shared" si="278"/>
        <v>0</v>
      </c>
      <c r="L331" s="127"/>
      <c r="M331" s="89">
        <f t="shared" si="279"/>
        <v>0</v>
      </c>
      <c r="N331" s="89">
        <f t="shared" si="280"/>
        <v>0</v>
      </c>
      <c r="O331" s="45"/>
    </row>
    <row r="332" spans="1:15" s="4" customFormat="1" x14ac:dyDescent="0.35">
      <c r="A332" s="47"/>
      <c r="B332" s="50"/>
      <c r="C332" s="136" t="s">
        <v>118</v>
      </c>
      <c r="D332" s="113"/>
      <c r="E332" s="95"/>
      <c r="F332" s="94"/>
      <c r="G332" s="39"/>
      <c r="H332" s="119"/>
      <c r="I332" s="123"/>
      <c r="J332" s="121"/>
      <c r="K332" s="100"/>
      <c r="L332" s="127"/>
      <c r="M332" s="89"/>
      <c r="N332" s="89"/>
      <c r="O332" s="45"/>
    </row>
    <row r="333" spans="1:15" s="4" customFormat="1" x14ac:dyDescent="0.35">
      <c r="A333" s="47">
        <f>IF(G333&lt;&gt;"",1+MAX($A$9:A331),"")</f>
        <v>158</v>
      </c>
      <c r="B333" s="50"/>
      <c r="C333" s="36" t="s">
        <v>241</v>
      </c>
      <c r="D333" s="113">
        <v>20</v>
      </c>
      <c r="E333" s="95">
        <v>0.05</v>
      </c>
      <c r="F333" s="94">
        <f t="shared" si="276"/>
        <v>21</v>
      </c>
      <c r="G333" s="39" t="s">
        <v>112</v>
      </c>
      <c r="H333" s="119"/>
      <c r="I333" s="123">
        <f t="shared" si="277"/>
        <v>0</v>
      </c>
      <c r="J333" s="121">
        <v>75</v>
      </c>
      <c r="K333" s="100">
        <f t="shared" si="278"/>
        <v>0</v>
      </c>
      <c r="L333" s="127"/>
      <c r="M333" s="89">
        <f t="shared" si="279"/>
        <v>0</v>
      </c>
      <c r="N333" s="89">
        <f t="shared" si="280"/>
        <v>0</v>
      </c>
      <c r="O333" s="45"/>
    </row>
    <row r="334" spans="1:15" s="4" customFormat="1" x14ac:dyDescent="0.35">
      <c r="A334" s="47"/>
      <c r="B334" s="50"/>
      <c r="C334" s="36"/>
      <c r="D334" s="113"/>
      <c r="E334" s="95"/>
      <c r="F334" s="94"/>
      <c r="G334" s="39"/>
      <c r="H334" s="119"/>
      <c r="I334" s="123"/>
      <c r="J334" s="121"/>
      <c r="K334" s="100"/>
      <c r="L334" s="127"/>
      <c r="M334" s="89"/>
      <c r="N334" s="89"/>
      <c r="O334" s="45"/>
    </row>
    <row r="335" spans="1:15" s="4" customFormat="1" x14ac:dyDescent="0.35">
      <c r="A335" s="47" t="str">
        <f>IF(G335&lt;&gt;"",1+MAX($A$9:A334),"")</f>
        <v/>
      </c>
      <c r="B335" s="81"/>
      <c r="C335" s="101" t="s">
        <v>242</v>
      </c>
      <c r="D335" s="109"/>
      <c r="E335" s="96"/>
      <c r="F335" s="94"/>
      <c r="G335" s="82"/>
      <c r="H335" s="119"/>
      <c r="I335" s="73"/>
      <c r="J335" s="97"/>
      <c r="K335" s="100"/>
      <c r="L335" s="99"/>
      <c r="M335" s="89"/>
      <c r="N335" s="89"/>
      <c r="O335" s="87"/>
    </row>
    <row r="336" spans="1:15" s="4" customFormat="1" x14ac:dyDescent="0.35">
      <c r="A336" s="47" t="str">
        <f>IF(G336&lt;&gt;"",1+MAX($A$9:A335),"")</f>
        <v/>
      </c>
      <c r="B336" s="81"/>
      <c r="C336" s="120" t="s">
        <v>243</v>
      </c>
      <c r="D336" s="109"/>
      <c r="E336" s="96"/>
      <c r="F336" s="94"/>
      <c r="G336" s="82"/>
      <c r="H336" s="119"/>
      <c r="I336" s="73"/>
      <c r="J336" s="97"/>
      <c r="K336" s="100"/>
      <c r="L336" s="99"/>
      <c r="M336" s="89"/>
      <c r="N336" s="89"/>
      <c r="O336" s="87"/>
    </row>
    <row r="337" spans="1:15" s="4" customFormat="1" x14ac:dyDescent="0.35">
      <c r="A337" s="47">
        <f>IF(G337&lt;&gt;"",1+MAX($A$9:A336),"")</f>
        <v>159</v>
      </c>
      <c r="B337" s="50"/>
      <c r="C337" s="36" t="s">
        <v>250</v>
      </c>
      <c r="D337" s="113">
        <v>12</v>
      </c>
      <c r="E337" s="95">
        <v>0</v>
      </c>
      <c r="F337" s="94">
        <f t="shared" ref="F337:F344" si="281">CEILING(SUM(D337:D337)*(1+E337),1)</f>
        <v>12</v>
      </c>
      <c r="G337" s="39" t="s">
        <v>87</v>
      </c>
      <c r="H337" s="119"/>
      <c r="I337" s="73">
        <f t="shared" ref="I337:I338" si="282">H337*F337</f>
        <v>0</v>
      </c>
      <c r="J337" s="121">
        <v>75</v>
      </c>
      <c r="K337" s="100">
        <f t="shared" ref="K337:K338" si="283">J337*I337</f>
        <v>0</v>
      </c>
      <c r="L337" s="127"/>
      <c r="M337" s="89">
        <f t="shared" ref="M337:M344" si="284">L337*F337</f>
        <v>0</v>
      </c>
      <c r="N337" s="89">
        <f t="shared" ref="N337:N344" si="285">M337+K337</f>
        <v>0</v>
      </c>
      <c r="O337" s="90"/>
    </row>
    <row r="338" spans="1:15" s="4" customFormat="1" x14ac:dyDescent="0.35">
      <c r="A338" s="47">
        <f>IF(G338&lt;&gt;"",1+MAX($A$9:A337),"")</f>
        <v>160</v>
      </c>
      <c r="B338" s="50"/>
      <c r="C338" s="36" t="s">
        <v>251</v>
      </c>
      <c r="D338" s="113">
        <v>20</v>
      </c>
      <c r="E338" s="95">
        <v>0</v>
      </c>
      <c r="F338" s="94">
        <f t="shared" si="281"/>
        <v>20</v>
      </c>
      <c r="G338" s="39" t="s">
        <v>87</v>
      </c>
      <c r="H338" s="119"/>
      <c r="I338" s="73">
        <f t="shared" si="282"/>
        <v>0</v>
      </c>
      <c r="J338" s="121">
        <v>75</v>
      </c>
      <c r="K338" s="100">
        <f t="shared" si="283"/>
        <v>0</v>
      </c>
      <c r="L338" s="127"/>
      <c r="M338" s="89">
        <f t="shared" si="284"/>
        <v>0</v>
      </c>
      <c r="N338" s="89">
        <f t="shared" si="285"/>
        <v>0</v>
      </c>
      <c r="O338" s="90"/>
    </row>
    <row r="339" spans="1:15" s="4" customFormat="1" x14ac:dyDescent="0.35">
      <c r="A339" s="47">
        <f>IF(G339&lt;&gt;"",1+MAX($A$9:A338),"")</f>
        <v>161</v>
      </c>
      <c r="B339" s="50"/>
      <c r="C339" s="36" t="s">
        <v>252</v>
      </c>
      <c r="D339" s="113">
        <v>8</v>
      </c>
      <c r="E339" s="95">
        <v>0</v>
      </c>
      <c r="F339" s="94">
        <f t="shared" si="281"/>
        <v>8</v>
      </c>
      <c r="G339" s="39" t="s">
        <v>87</v>
      </c>
      <c r="H339" s="119"/>
      <c r="I339" s="73">
        <f t="shared" ref="I339:I342" si="286">H339*F339</f>
        <v>0</v>
      </c>
      <c r="J339" s="121">
        <v>75</v>
      </c>
      <c r="K339" s="100">
        <f t="shared" ref="K339:K344" si="287">J339*I339</f>
        <v>0</v>
      </c>
      <c r="L339" s="127"/>
      <c r="M339" s="89">
        <f t="shared" si="284"/>
        <v>0</v>
      </c>
      <c r="N339" s="89">
        <f t="shared" si="285"/>
        <v>0</v>
      </c>
      <c r="O339" s="90"/>
    </row>
    <row r="340" spans="1:15" s="4" customFormat="1" x14ac:dyDescent="0.35">
      <c r="A340" s="47">
        <f>IF(G340&lt;&gt;"",1+MAX($A$9:A339),"")</f>
        <v>162</v>
      </c>
      <c r="B340" s="50"/>
      <c r="C340" s="36" t="s">
        <v>253</v>
      </c>
      <c r="D340" s="113">
        <v>4</v>
      </c>
      <c r="E340" s="95">
        <v>0</v>
      </c>
      <c r="F340" s="94">
        <f t="shared" ref="F340:F342" si="288">CEILING(SUM(D340:D340)*(1+E340),1)</f>
        <v>4</v>
      </c>
      <c r="G340" s="39" t="s">
        <v>87</v>
      </c>
      <c r="H340" s="119"/>
      <c r="I340" s="73">
        <f t="shared" si="286"/>
        <v>0</v>
      </c>
      <c r="J340" s="121">
        <v>75</v>
      </c>
      <c r="K340" s="100">
        <f t="shared" si="287"/>
        <v>0</v>
      </c>
      <c r="L340" s="127"/>
      <c r="M340" s="89">
        <f t="shared" ref="M340:M342" si="289">L340*F340</f>
        <v>0</v>
      </c>
      <c r="N340" s="89">
        <f t="shared" ref="N340:N342" si="290">M340+K340</f>
        <v>0</v>
      </c>
      <c r="O340" s="90"/>
    </row>
    <row r="341" spans="1:15" s="4" customFormat="1" x14ac:dyDescent="0.35">
      <c r="A341" s="47"/>
      <c r="B341" s="50"/>
      <c r="C341" s="120" t="s">
        <v>244</v>
      </c>
      <c r="D341" s="113"/>
      <c r="E341" s="95"/>
      <c r="F341" s="94"/>
      <c r="G341" s="39"/>
      <c r="H341" s="119"/>
      <c r="I341" s="73"/>
      <c r="J341" s="121"/>
      <c r="K341" s="100"/>
      <c r="L341" s="127"/>
      <c r="M341" s="89"/>
      <c r="N341" s="89"/>
      <c r="O341" s="90"/>
    </row>
    <row r="342" spans="1:15" s="4" customFormat="1" x14ac:dyDescent="0.35">
      <c r="A342" s="47">
        <f>IF(G342&lt;&gt;"",1+MAX($A$9:A341),"")</f>
        <v>163</v>
      </c>
      <c r="B342" s="50"/>
      <c r="C342" s="36" t="s">
        <v>254</v>
      </c>
      <c r="D342" s="113">
        <v>4</v>
      </c>
      <c r="E342" s="95">
        <v>0</v>
      </c>
      <c r="F342" s="94">
        <f t="shared" si="288"/>
        <v>4</v>
      </c>
      <c r="G342" s="39" t="s">
        <v>87</v>
      </c>
      <c r="H342" s="119"/>
      <c r="I342" s="73">
        <f t="shared" si="286"/>
        <v>0</v>
      </c>
      <c r="J342" s="121">
        <v>75</v>
      </c>
      <c r="K342" s="100">
        <f t="shared" si="287"/>
        <v>0</v>
      </c>
      <c r="L342" s="127"/>
      <c r="M342" s="89">
        <f t="shared" si="289"/>
        <v>0</v>
      </c>
      <c r="N342" s="89">
        <f t="shared" si="290"/>
        <v>0</v>
      </c>
      <c r="O342" s="90"/>
    </row>
    <row r="343" spans="1:15" s="4" customFormat="1" x14ac:dyDescent="0.35">
      <c r="A343" s="47"/>
      <c r="B343" s="50"/>
      <c r="C343" s="120" t="s">
        <v>245</v>
      </c>
      <c r="D343" s="113"/>
      <c r="E343" s="95"/>
      <c r="F343" s="94"/>
      <c r="G343" s="39"/>
      <c r="H343" s="119"/>
      <c r="I343" s="73"/>
      <c r="J343" s="121"/>
      <c r="K343" s="100"/>
      <c r="L343" s="99"/>
      <c r="M343" s="89"/>
      <c r="N343" s="89"/>
      <c r="O343" s="90"/>
    </row>
    <row r="344" spans="1:15" s="4" customFormat="1" x14ac:dyDescent="0.35">
      <c r="A344" s="47">
        <f>IF(G344&lt;&gt;"",1+MAX($A$9:A343),"")</f>
        <v>164</v>
      </c>
      <c r="B344" s="50"/>
      <c r="C344" s="36" t="s">
        <v>255</v>
      </c>
      <c r="D344" s="113">
        <v>4</v>
      </c>
      <c r="E344" s="95">
        <v>0</v>
      </c>
      <c r="F344" s="94">
        <f t="shared" si="281"/>
        <v>4</v>
      </c>
      <c r="G344" s="39" t="s">
        <v>87</v>
      </c>
      <c r="H344" s="119"/>
      <c r="I344" s="73">
        <f t="shared" ref="I344" si="291">H344*F344</f>
        <v>0</v>
      </c>
      <c r="J344" s="121">
        <v>75</v>
      </c>
      <c r="K344" s="100">
        <f t="shared" si="287"/>
        <v>0</v>
      </c>
      <c r="L344" s="99"/>
      <c r="M344" s="89">
        <f t="shared" si="284"/>
        <v>0</v>
      </c>
      <c r="N344" s="89">
        <f t="shared" si="285"/>
        <v>0</v>
      </c>
      <c r="O344" s="90"/>
    </row>
    <row r="345" spans="1:15" s="4" customFormat="1" x14ac:dyDescent="0.35">
      <c r="A345" s="47">
        <f>IF(G345&lt;&gt;"",1+MAX($A$9:A344),"")</f>
        <v>165</v>
      </c>
      <c r="B345" s="50"/>
      <c r="C345" s="36" t="s">
        <v>251</v>
      </c>
      <c r="D345" s="113">
        <v>8</v>
      </c>
      <c r="E345" s="95">
        <v>0</v>
      </c>
      <c r="F345" s="94">
        <f t="shared" ref="F345:F353" si="292">CEILING(SUM(D345:D345)*(1+E345),1)</f>
        <v>8</v>
      </c>
      <c r="G345" s="39" t="s">
        <v>87</v>
      </c>
      <c r="H345" s="119"/>
      <c r="I345" s="73">
        <f t="shared" ref="I345:I353" si="293">H345*F345</f>
        <v>0</v>
      </c>
      <c r="J345" s="121">
        <v>75</v>
      </c>
      <c r="K345" s="100">
        <f t="shared" ref="K345:K353" si="294">J345*I345</f>
        <v>0</v>
      </c>
      <c r="L345" s="99"/>
      <c r="M345" s="89">
        <f t="shared" ref="M345:M353" si="295">L345*F345</f>
        <v>0</v>
      </c>
      <c r="N345" s="89">
        <f t="shared" ref="N345:N353" si="296">M345+K345</f>
        <v>0</v>
      </c>
      <c r="O345" s="90"/>
    </row>
    <row r="346" spans="1:15" s="4" customFormat="1" x14ac:dyDescent="0.35">
      <c r="A346" s="47">
        <f>IF(G346&lt;&gt;"",1+MAX($A$9:A345),"")</f>
        <v>166</v>
      </c>
      <c r="B346" s="50"/>
      <c r="C346" s="36" t="s">
        <v>256</v>
      </c>
      <c r="D346" s="113">
        <v>4</v>
      </c>
      <c r="E346" s="95">
        <v>0</v>
      </c>
      <c r="F346" s="94">
        <f t="shared" si="292"/>
        <v>4</v>
      </c>
      <c r="G346" s="39" t="s">
        <v>87</v>
      </c>
      <c r="H346" s="119"/>
      <c r="I346" s="73">
        <f t="shared" si="293"/>
        <v>0</v>
      </c>
      <c r="J346" s="121">
        <v>75</v>
      </c>
      <c r="K346" s="100">
        <f t="shared" si="294"/>
        <v>0</v>
      </c>
      <c r="L346" s="99"/>
      <c r="M346" s="89">
        <f t="shared" si="295"/>
        <v>0</v>
      </c>
      <c r="N346" s="89">
        <f t="shared" si="296"/>
        <v>0</v>
      </c>
      <c r="O346" s="90"/>
    </row>
    <row r="347" spans="1:15" s="4" customFormat="1" x14ac:dyDescent="0.35">
      <c r="A347" s="47">
        <f>IF(G347&lt;&gt;"",1+MAX($A$9:A346),"")</f>
        <v>167</v>
      </c>
      <c r="B347" s="50"/>
      <c r="C347" s="36" t="s">
        <v>257</v>
      </c>
      <c r="D347" s="113">
        <v>8</v>
      </c>
      <c r="E347" s="95">
        <v>0</v>
      </c>
      <c r="F347" s="94">
        <f t="shared" si="292"/>
        <v>8</v>
      </c>
      <c r="G347" s="39" t="s">
        <v>87</v>
      </c>
      <c r="H347" s="119"/>
      <c r="I347" s="73">
        <f t="shared" si="293"/>
        <v>0</v>
      </c>
      <c r="J347" s="121">
        <v>75</v>
      </c>
      <c r="K347" s="100">
        <f t="shared" si="294"/>
        <v>0</v>
      </c>
      <c r="L347" s="99"/>
      <c r="M347" s="89">
        <f t="shared" si="295"/>
        <v>0</v>
      </c>
      <c r="N347" s="89">
        <f t="shared" si="296"/>
        <v>0</v>
      </c>
      <c r="O347" s="90"/>
    </row>
    <row r="348" spans="1:15" s="4" customFormat="1" x14ac:dyDescent="0.35">
      <c r="A348" s="47"/>
      <c r="B348" s="50"/>
      <c r="C348" s="120" t="s">
        <v>246</v>
      </c>
      <c r="D348" s="113"/>
      <c r="E348" s="95"/>
      <c r="F348" s="94"/>
      <c r="G348" s="39"/>
      <c r="H348" s="119"/>
      <c r="I348" s="73"/>
      <c r="J348" s="121"/>
      <c r="K348" s="100"/>
      <c r="L348" s="99"/>
      <c r="M348" s="89"/>
      <c r="N348" s="89"/>
      <c r="O348" s="90"/>
    </row>
    <row r="349" spans="1:15" s="4" customFormat="1" x14ac:dyDescent="0.35">
      <c r="A349" s="47">
        <f>IF(G349&lt;&gt;"",1+MAX($A$9:A348),"")</f>
        <v>168</v>
      </c>
      <c r="B349" s="50"/>
      <c r="C349" s="36" t="s">
        <v>258</v>
      </c>
      <c r="D349" s="113">
        <v>4</v>
      </c>
      <c r="E349" s="95">
        <v>0</v>
      </c>
      <c r="F349" s="94">
        <f t="shared" si="292"/>
        <v>4</v>
      </c>
      <c r="G349" s="39" t="s">
        <v>87</v>
      </c>
      <c r="H349" s="119"/>
      <c r="I349" s="73">
        <f t="shared" si="293"/>
        <v>0</v>
      </c>
      <c r="J349" s="121">
        <v>75</v>
      </c>
      <c r="K349" s="100">
        <f t="shared" si="294"/>
        <v>0</v>
      </c>
      <c r="L349" s="99"/>
      <c r="M349" s="89">
        <f t="shared" si="295"/>
        <v>0</v>
      </c>
      <c r="N349" s="89">
        <f t="shared" si="296"/>
        <v>0</v>
      </c>
      <c r="O349" s="90"/>
    </row>
    <row r="350" spans="1:15" s="4" customFormat="1" x14ac:dyDescent="0.35">
      <c r="A350" s="47"/>
      <c r="B350" s="50"/>
      <c r="C350" s="120" t="s">
        <v>247</v>
      </c>
      <c r="D350" s="113"/>
      <c r="E350" s="95"/>
      <c r="F350" s="94"/>
      <c r="G350" s="39"/>
      <c r="H350" s="119"/>
      <c r="I350" s="73"/>
      <c r="J350" s="121"/>
      <c r="K350" s="100"/>
      <c r="L350" s="99"/>
      <c r="M350" s="89"/>
      <c r="N350" s="89"/>
      <c r="O350" s="90"/>
    </row>
    <row r="351" spans="1:15" s="4" customFormat="1" x14ac:dyDescent="0.35">
      <c r="A351" s="47">
        <f>IF(G351&lt;&gt;"",1+MAX($A$9:A350),"")</f>
        <v>169</v>
      </c>
      <c r="B351" s="50"/>
      <c r="C351" s="36" t="s">
        <v>259</v>
      </c>
      <c r="D351" s="113">
        <v>16</v>
      </c>
      <c r="E351" s="95">
        <v>0</v>
      </c>
      <c r="F351" s="94">
        <f t="shared" si="292"/>
        <v>16</v>
      </c>
      <c r="G351" s="39" t="s">
        <v>87</v>
      </c>
      <c r="H351" s="119"/>
      <c r="I351" s="73">
        <f t="shared" si="293"/>
        <v>0</v>
      </c>
      <c r="J351" s="121">
        <v>75</v>
      </c>
      <c r="K351" s="100">
        <f t="shared" si="294"/>
        <v>0</v>
      </c>
      <c r="L351" s="99"/>
      <c r="M351" s="89">
        <f t="shared" si="295"/>
        <v>0</v>
      </c>
      <c r="N351" s="89">
        <f t="shared" si="296"/>
        <v>0</v>
      </c>
      <c r="O351" s="90"/>
    </row>
    <row r="352" spans="1:15" s="4" customFormat="1" x14ac:dyDescent="0.35">
      <c r="A352" s="47"/>
      <c r="B352" s="50"/>
      <c r="C352" s="120" t="s">
        <v>248</v>
      </c>
      <c r="D352" s="113"/>
      <c r="E352" s="95"/>
      <c r="F352" s="94"/>
      <c r="G352" s="39"/>
      <c r="H352" s="119"/>
      <c r="I352" s="73"/>
      <c r="J352" s="121"/>
      <c r="K352" s="100"/>
      <c r="L352" s="99"/>
      <c r="M352" s="89"/>
      <c r="N352" s="89"/>
      <c r="O352" s="90"/>
    </row>
    <row r="353" spans="1:15" s="4" customFormat="1" x14ac:dyDescent="0.35">
      <c r="A353" s="47">
        <f>IF(G353&lt;&gt;"",1+MAX($A$9:A352),"")</f>
        <v>170</v>
      </c>
      <c r="B353" s="50"/>
      <c r="C353" s="36" t="s">
        <v>251</v>
      </c>
      <c r="D353" s="113">
        <v>4</v>
      </c>
      <c r="E353" s="95">
        <v>0</v>
      </c>
      <c r="F353" s="94">
        <f t="shared" si="292"/>
        <v>4</v>
      </c>
      <c r="G353" s="39" t="s">
        <v>87</v>
      </c>
      <c r="H353" s="119"/>
      <c r="I353" s="73">
        <f t="shared" si="293"/>
        <v>0</v>
      </c>
      <c r="J353" s="121">
        <v>75</v>
      </c>
      <c r="K353" s="100">
        <f t="shared" si="294"/>
        <v>0</v>
      </c>
      <c r="L353" s="99"/>
      <c r="M353" s="89">
        <f t="shared" si="295"/>
        <v>0</v>
      </c>
      <c r="N353" s="89">
        <f t="shared" si="296"/>
        <v>0</v>
      </c>
      <c r="O353" s="90"/>
    </row>
    <row r="354" spans="1:15" s="4" customFormat="1" x14ac:dyDescent="0.35">
      <c r="A354" s="47" t="str">
        <f>IF(G354&lt;&gt;"",1+MAX($A$9:A353),"")</f>
        <v/>
      </c>
      <c r="B354" s="50"/>
      <c r="C354" s="36"/>
      <c r="D354" s="113"/>
      <c r="E354" s="95"/>
      <c r="F354" s="94"/>
      <c r="G354" s="39"/>
      <c r="H354" s="119"/>
      <c r="I354" s="73"/>
      <c r="J354" s="97"/>
      <c r="K354" s="100"/>
      <c r="L354" s="99"/>
      <c r="M354" s="89"/>
      <c r="N354" s="89"/>
      <c r="O354" s="90"/>
    </row>
    <row r="355" spans="1:15" s="4" customFormat="1" x14ac:dyDescent="0.35">
      <c r="A355" s="47" t="str">
        <f>IF(G355&lt;&gt;"",1+MAX($A$9:A354),"")</f>
        <v/>
      </c>
      <c r="B355" s="51"/>
      <c r="C355" s="101" t="s">
        <v>260</v>
      </c>
      <c r="D355" s="109"/>
      <c r="E355" s="95"/>
      <c r="F355" s="94"/>
      <c r="G355" s="39"/>
      <c r="H355" s="76"/>
      <c r="I355" s="73"/>
      <c r="J355" s="97"/>
      <c r="K355" s="98"/>
      <c r="L355" s="99"/>
      <c r="M355" s="40"/>
      <c r="N355" s="40"/>
      <c r="O355" s="46"/>
    </row>
    <row r="356" spans="1:15" s="4" customFormat="1" ht="31" x14ac:dyDescent="0.35">
      <c r="A356" s="47">
        <f>IF(G356&lt;&gt;"",1+MAX($A$9:A355),"")</f>
        <v>171</v>
      </c>
      <c r="B356" s="50"/>
      <c r="C356" s="133" t="s">
        <v>282</v>
      </c>
      <c r="D356" s="113">
        <v>4</v>
      </c>
      <c r="E356" s="95">
        <v>0</v>
      </c>
      <c r="F356" s="94">
        <f t="shared" ref="F356:F358" si="297">CEILING(SUM(D356:D356)*(1+E356),1)</f>
        <v>4</v>
      </c>
      <c r="G356" s="39" t="s">
        <v>87</v>
      </c>
      <c r="H356" s="119"/>
      <c r="I356" s="123">
        <f t="shared" ref="I356:I363" si="298">H356*F356</f>
        <v>0</v>
      </c>
      <c r="J356" s="121">
        <v>75</v>
      </c>
      <c r="K356" s="100">
        <f t="shared" ref="K356:K363" si="299">J356*I356</f>
        <v>0</v>
      </c>
      <c r="L356" s="127"/>
      <c r="M356" s="89">
        <f t="shared" ref="M356:M358" si="300">L356*F356</f>
        <v>0</v>
      </c>
      <c r="N356" s="89">
        <f t="shared" ref="N356:N358" si="301">M356+K356</f>
        <v>0</v>
      </c>
      <c r="O356" s="45"/>
    </row>
    <row r="357" spans="1:15" s="4" customFormat="1" ht="31" x14ac:dyDescent="0.35">
      <c r="A357" s="47">
        <f>IF(G357&lt;&gt;"",1+MAX($A$9:A356),"")</f>
        <v>172</v>
      </c>
      <c r="B357" s="50"/>
      <c r="C357" s="133" t="s">
        <v>283</v>
      </c>
      <c r="D357" s="113">
        <v>8</v>
      </c>
      <c r="E357" s="95">
        <v>0</v>
      </c>
      <c r="F357" s="94">
        <f t="shared" si="297"/>
        <v>8</v>
      </c>
      <c r="G357" s="39" t="s">
        <v>87</v>
      </c>
      <c r="H357" s="119"/>
      <c r="I357" s="123">
        <f t="shared" si="298"/>
        <v>0</v>
      </c>
      <c r="J357" s="121">
        <v>75</v>
      </c>
      <c r="K357" s="100">
        <f t="shared" si="299"/>
        <v>0</v>
      </c>
      <c r="L357" s="127"/>
      <c r="M357" s="89">
        <f t="shared" si="300"/>
        <v>0</v>
      </c>
      <c r="N357" s="89">
        <f t="shared" si="301"/>
        <v>0</v>
      </c>
      <c r="O357" s="45"/>
    </row>
    <row r="358" spans="1:15" s="4" customFormat="1" ht="31" x14ac:dyDescent="0.35">
      <c r="A358" s="47">
        <f>IF(G358&lt;&gt;"",1+MAX($A$9:A357),"")</f>
        <v>173</v>
      </c>
      <c r="B358" s="50"/>
      <c r="C358" s="133" t="s">
        <v>284</v>
      </c>
      <c r="D358" s="113">
        <v>4</v>
      </c>
      <c r="E358" s="95">
        <v>0</v>
      </c>
      <c r="F358" s="94">
        <f t="shared" si="297"/>
        <v>4</v>
      </c>
      <c r="G358" s="39" t="s">
        <v>87</v>
      </c>
      <c r="H358" s="119"/>
      <c r="I358" s="123">
        <f t="shared" si="298"/>
        <v>0</v>
      </c>
      <c r="J358" s="121">
        <v>75</v>
      </c>
      <c r="K358" s="100">
        <f t="shared" si="299"/>
        <v>0</v>
      </c>
      <c r="L358" s="127"/>
      <c r="M358" s="89">
        <f t="shared" si="300"/>
        <v>0</v>
      </c>
      <c r="N358" s="89">
        <f t="shared" si="301"/>
        <v>0</v>
      </c>
      <c r="O358" s="45"/>
    </row>
    <row r="359" spans="1:15" s="4" customFormat="1" ht="31" x14ac:dyDescent="0.35">
      <c r="A359" s="47">
        <f>IF(G359&lt;&gt;"",1+MAX($A$9:A358),"")</f>
        <v>174</v>
      </c>
      <c r="B359" s="50"/>
      <c r="C359" s="133" t="s">
        <v>285</v>
      </c>
      <c r="D359" s="113">
        <v>4</v>
      </c>
      <c r="E359" s="95">
        <v>0</v>
      </c>
      <c r="F359" s="94">
        <f>CEILING(SUM(D359:D359)*(1+E359),1)</f>
        <v>4</v>
      </c>
      <c r="G359" s="39" t="s">
        <v>87</v>
      </c>
      <c r="H359" s="119"/>
      <c r="I359" s="123">
        <f t="shared" si="298"/>
        <v>0</v>
      </c>
      <c r="J359" s="121">
        <v>75</v>
      </c>
      <c r="K359" s="100">
        <f t="shared" si="299"/>
        <v>0</v>
      </c>
      <c r="L359" s="127"/>
      <c r="M359" s="89">
        <f>L359*F359</f>
        <v>0</v>
      </c>
      <c r="N359" s="89">
        <f>M359+K359</f>
        <v>0</v>
      </c>
      <c r="O359" s="90"/>
    </row>
    <row r="360" spans="1:15" s="4" customFormat="1" ht="31" x14ac:dyDescent="0.35">
      <c r="A360" s="47">
        <f>IF(G360&lt;&gt;"",1+MAX($A$9:A359),"")</f>
        <v>175</v>
      </c>
      <c r="B360" s="50"/>
      <c r="C360" s="133" t="s">
        <v>286</v>
      </c>
      <c r="D360" s="113">
        <v>8</v>
      </c>
      <c r="E360" s="95">
        <v>0</v>
      </c>
      <c r="F360" s="94">
        <f t="shared" ref="F360:F363" si="302">CEILING(SUM(D360:D360)*(1+E360),1)</f>
        <v>8</v>
      </c>
      <c r="G360" s="39" t="s">
        <v>87</v>
      </c>
      <c r="H360" s="119"/>
      <c r="I360" s="123">
        <f t="shared" si="298"/>
        <v>0</v>
      </c>
      <c r="J360" s="121">
        <v>75</v>
      </c>
      <c r="K360" s="100">
        <f t="shared" si="299"/>
        <v>0</v>
      </c>
      <c r="L360" s="127"/>
      <c r="M360" s="89">
        <f t="shared" ref="M360:M363" si="303">L360*F360</f>
        <v>0</v>
      </c>
      <c r="N360" s="89">
        <f t="shared" ref="N360:N363" si="304">M360+K360</f>
        <v>0</v>
      </c>
      <c r="O360" s="45"/>
    </row>
    <row r="361" spans="1:15" s="4" customFormat="1" ht="31" x14ac:dyDescent="0.35">
      <c r="A361" s="47">
        <f>IF(G361&lt;&gt;"",1+MAX($A$9:A360),"")</f>
        <v>176</v>
      </c>
      <c r="B361" s="50"/>
      <c r="C361" s="133" t="s">
        <v>287</v>
      </c>
      <c r="D361" s="113">
        <v>12</v>
      </c>
      <c r="E361" s="95">
        <v>0</v>
      </c>
      <c r="F361" s="94">
        <f t="shared" si="302"/>
        <v>12</v>
      </c>
      <c r="G361" s="39" t="s">
        <v>87</v>
      </c>
      <c r="H361" s="119"/>
      <c r="I361" s="123">
        <f t="shared" si="298"/>
        <v>0</v>
      </c>
      <c r="J361" s="121">
        <v>75</v>
      </c>
      <c r="K361" s="100">
        <f t="shared" si="299"/>
        <v>0</v>
      </c>
      <c r="L361" s="127"/>
      <c r="M361" s="89">
        <f t="shared" si="303"/>
        <v>0</v>
      </c>
      <c r="N361" s="89">
        <f t="shared" si="304"/>
        <v>0</v>
      </c>
      <c r="O361" s="45"/>
    </row>
    <row r="362" spans="1:15" s="4" customFormat="1" ht="31" x14ac:dyDescent="0.35">
      <c r="A362" s="47">
        <f>IF(G362&lt;&gt;"",1+MAX($A$9:A361),"")</f>
        <v>177</v>
      </c>
      <c r="B362" s="50"/>
      <c r="C362" s="133" t="s">
        <v>288</v>
      </c>
      <c r="D362" s="113">
        <v>12</v>
      </c>
      <c r="E362" s="95">
        <v>0</v>
      </c>
      <c r="F362" s="94">
        <f t="shared" si="302"/>
        <v>12</v>
      </c>
      <c r="G362" s="39" t="s">
        <v>87</v>
      </c>
      <c r="H362" s="119"/>
      <c r="I362" s="123">
        <f t="shared" si="298"/>
        <v>0</v>
      </c>
      <c r="J362" s="121">
        <v>75</v>
      </c>
      <c r="K362" s="100">
        <f t="shared" si="299"/>
        <v>0</v>
      </c>
      <c r="L362" s="127"/>
      <c r="M362" s="89">
        <f t="shared" si="303"/>
        <v>0</v>
      </c>
      <c r="N362" s="89">
        <f t="shared" si="304"/>
        <v>0</v>
      </c>
      <c r="O362" s="45"/>
    </row>
    <row r="363" spans="1:15" s="4" customFormat="1" ht="31" x14ac:dyDescent="0.35">
      <c r="A363" s="47">
        <f>IF(G363&lt;&gt;"",1+MAX($A$9:A362),"")</f>
        <v>178</v>
      </c>
      <c r="B363" s="50"/>
      <c r="C363" s="133" t="s">
        <v>289</v>
      </c>
      <c r="D363" s="113">
        <v>4</v>
      </c>
      <c r="E363" s="95">
        <v>0</v>
      </c>
      <c r="F363" s="94">
        <f t="shared" si="302"/>
        <v>4</v>
      </c>
      <c r="G363" s="39" t="s">
        <v>87</v>
      </c>
      <c r="H363" s="119"/>
      <c r="I363" s="123">
        <f t="shared" si="298"/>
        <v>0</v>
      </c>
      <c r="J363" s="121">
        <v>75</v>
      </c>
      <c r="K363" s="100">
        <f t="shared" si="299"/>
        <v>0</v>
      </c>
      <c r="L363" s="127"/>
      <c r="M363" s="89">
        <f t="shared" si="303"/>
        <v>0</v>
      </c>
      <c r="N363" s="89">
        <f t="shared" si="304"/>
        <v>0</v>
      </c>
      <c r="O363" s="45"/>
    </row>
    <row r="364" spans="1:15" s="4" customFormat="1" x14ac:dyDescent="0.35">
      <c r="A364" s="47" t="str">
        <f>IF(G364&lt;&gt;"",1+MAX($A$9:A363),"")</f>
        <v/>
      </c>
      <c r="B364" s="50"/>
      <c r="C364" s="36"/>
      <c r="D364" s="113"/>
      <c r="E364" s="95"/>
      <c r="F364" s="94"/>
      <c r="G364" s="39"/>
      <c r="H364" s="119"/>
      <c r="I364" s="73"/>
      <c r="J364" s="97"/>
      <c r="K364" s="100"/>
      <c r="L364" s="99"/>
      <c r="M364" s="89"/>
      <c r="N364" s="89"/>
      <c r="O364" s="90"/>
    </row>
    <row r="365" spans="1:15" s="4" customFormat="1" x14ac:dyDescent="0.35">
      <c r="A365" s="47" t="str">
        <f>IF(G365&lt;&gt;"",1+MAX($A$9:A364),"")</f>
        <v/>
      </c>
      <c r="B365" s="51"/>
      <c r="C365" s="101" t="s">
        <v>270</v>
      </c>
      <c r="D365" s="109"/>
      <c r="E365" s="95"/>
      <c r="F365" s="94"/>
      <c r="G365" s="39"/>
      <c r="H365" s="76"/>
      <c r="I365" s="73"/>
      <c r="J365" s="97"/>
      <c r="K365" s="98"/>
      <c r="L365" s="99"/>
      <c r="M365" s="40"/>
      <c r="N365" s="40"/>
      <c r="O365" s="46"/>
    </row>
    <row r="366" spans="1:15" s="4" customFormat="1" x14ac:dyDescent="0.35">
      <c r="A366" s="47">
        <f>IF(G366&lt;&gt;"",1+MAX($A$9:A365),"")</f>
        <v>179</v>
      </c>
      <c r="B366" s="50"/>
      <c r="C366" s="36" t="s">
        <v>271</v>
      </c>
      <c r="D366" s="113">
        <v>4</v>
      </c>
      <c r="E366" s="95">
        <v>0</v>
      </c>
      <c r="F366" s="94">
        <f t="shared" ref="F366" si="305">CEILING(SUM(D366:D366)*(1+E366),1)</f>
        <v>4</v>
      </c>
      <c r="G366" s="39" t="s">
        <v>87</v>
      </c>
      <c r="H366" s="119"/>
      <c r="I366" s="123">
        <f t="shared" ref="I366" si="306">H366*F366</f>
        <v>0</v>
      </c>
      <c r="J366" s="121">
        <v>75</v>
      </c>
      <c r="K366" s="100">
        <f t="shared" ref="K366" si="307">J366*I366</f>
        <v>0</v>
      </c>
      <c r="L366" s="127"/>
      <c r="M366" s="89">
        <f t="shared" ref="M366" si="308">L366*F366</f>
        <v>0</v>
      </c>
      <c r="N366" s="89">
        <f t="shared" ref="N366" si="309">M366+K366</f>
        <v>0</v>
      </c>
      <c r="O366" s="45"/>
    </row>
    <row r="367" spans="1:15" s="4" customFormat="1" x14ac:dyDescent="0.35">
      <c r="A367" s="47" t="str">
        <f>IF(G367&lt;&gt;"",1+MAX($A$9:A366),"")</f>
        <v/>
      </c>
      <c r="B367" s="50"/>
      <c r="C367" s="102"/>
      <c r="D367" s="113"/>
      <c r="E367" s="95"/>
      <c r="F367" s="94"/>
      <c r="G367" s="39"/>
      <c r="H367" s="119"/>
      <c r="I367" s="73"/>
      <c r="J367" s="97"/>
      <c r="K367" s="100"/>
      <c r="L367" s="99"/>
      <c r="M367" s="89"/>
      <c r="N367" s="89"/>
      <c r="O367" s="90"/>
    </row>
    <row r="368" spans="1:15" s="4" customFormat="1" x14ac:dyDescent="0.35">
      <c r="A368" s="47" t="str">
        <f>IF(G368&lt;&gt;"",1+MAX($A$9:A367),"")</f>
        <v/>
      </c>
      <c r="B368" s="81"/>
      <c r="C368" s="101" t="s">
        <v>261</v>
      </c>
      <c r="D368" s="113"/>
      <c r="E368" s="96"/>
      <c r="F368" s="94"/>
      <c r="G368" s="82"/>
      <c r="H368" s="119"/>
      <c r="I368" s="73"/>
      <c r="J368" s="97"/>
      <c r="K368" s="100"/>
      <c r="L368" s="99"/>
      <c r="M368" s="89"/>
      <c r="N368" s="89"/>
      <c r="O368" s="90"/>
    </row>
    <row r="369" spans="1:15" s="4" customFormat="1" ht="31" x14ac:dyDescent="0.35">
      <c r="A369" s="47">
        <f>IF(G369&lt;&gt;"",1+MAX($A$9:A368),"")</f>
        <v>180</v>
      </c>
      <c r="B369" s="81"/>
      <c r="C369" s="128" t="s">
        <v>290</v>
      </c>
      <c r="D369" s="113">
        <v>4</v>
      </c>
      <c r="E369" s="96">
        <v>0</v>
      </c>
      <c r="F369" s="94">
        <f t="shared" ref="F369:F378" si="310">CEILING(SUM(D369:D369)*(1+E369),1)</f>
        <v>4</v>
      </c>
      <c r="G369" s="82" t="s">
        <v>87</v>
      </c>
      <c r="H369" s="119"/>
      <c r="I369" s="73">
        <f t="shared" ref="I369:I378" si="311">H369*F369</f>
        <v>0</v>
      </c>
      <c r="J369" s="121">
        <v>75</v>
      </c>
      <c r="K369" s="100">
        <f t="shared" ref="K369:K378" si="312">J369*I369</f>
        <v>0</v>
      </c>
      <c r="L369" s="99"/>
      <c r="M369" s="89">
        <f t="shared" ref="M369:M378" si="313">L369*F369</f>
        <v>0</v>
      </c>
      <c r="N369" s="89">
        <f t="shared" ref="N369:N378" si="314">M369+K369</f>
        <v>0</v>
      </c>
      <c r="O369" s="90"/>
    </row>
    <row r="370" spans="1:15" s="4" customFormat="1" x14ac:dyDescent="0.35">
      <c r="A370" s="47">
        <f>IF(G370&lt;&gt;"",1+MAX($A$9:A369),"")</f>
        <v>181</v>
      </c>
      <c r="B370" s="50"/>
      <c r="C370" s="128" t="s">
        <v>291</v>
      </c>
      <c r="D370" s="113">
        <v>4</v>
      </c>
      <c r="E370" s="96">
        <v>0</v>
      </c>
      <c r="F370" s="94">
        <f t="shared" si="310"/>
        <v>4</v>
      </c>
      <c r="G370" s="82" t="s">
        <v>87</v>
      </c>
      <c r="H370" s="119"/>
      <c r="I370" s="73">
        <f t="shared" si="311"/>
        <v>0</v>
      </c>
      <c r="J370" s="121">
        <v>75</v>
      </c>
      <c r="K370" s="100">
        <f t="shared" si="312"/>
        <v>0</v>
      </c>
      <c r="L370" s="99"/>
      <c r="M370" s="89">
        <f t="shared" si="313"/>
        <v>0</v>
      </c>
      <c r="N370" s="89">
        <f t="shared" si="314"/>
        <v>0</v>
      </c>
      <c r="O370" s="90"/>
    </row>
    <row r="371" spans="1:15" s="4" customFormat="1" ht="31" x14ac:dyDescent="0.35">
      <c r="A371" s="47">
        <f>IF(G371&lt;&gt;"",1+MAX($A$9:A370),"")</f>
        <v>182</v>
      </c>
      <c r="B371" s="81"/>
      <c r="C371" s="128" t="s">
        <v>293</v>
      </c>
      <c r="D371" s="113">
        <v>4</v>
      </c>
      <c r="E371" s="96">
        <v>0</v>
      </c>
      <c r="F371" s="94">
        <f t="shared" si="310"/>
        <v>4</v>
      </c>
      <c r="G371" s="82" t="s">
        <v>87</v>
      </c>
      <c r="H371" s="119"/>
      <c r="I371" s="73">
        <f t="shared" si="311"/>
        <v>0</v>
      </c>
      <c r="J371" s="121">
        <v>75</v>
      </c>
      <c r="K371" s="100">
        <f t="shared" si="312"/>
        <v>0</v>
      </c>
      <c r="L371" s="99"/>
      <c r="M371" s="89">
        <f t="shared" si="313"/>
        <v>0</v>
      </c>
      <c r="N371" s="89">
        <f t="shared" si="314"/>
        <v>0</v>
      </c>
      <c r="O371" s="90"/>
    </row>
    <row r="372" spans="1:15" s="4" customFormat="1" ht="31" x14ac:dyDescent="0.35">
      <c r="A372" s="47">
        <f>IF(G372&lt;&gt;"",1+MAX($A$9:A371),"")</f>
        <v>183</v>
      </c>
      <c r="B372" s="50"/>
      <c r="C372" s="128" t="s">
        <v>292</v>
      </c>
      <c r="D372" s="113">
        <v>4</v>
      </c>
      <c r="E372" s="96">
        <v>0</v>
      </c>
      <c r="F372" s="94">
        <f t="shared" si="310"/>
        <v>4</v>
      </c>
      <c r="G372" s="82" t="s">
        <v>87</v>
      </c>
      <c r="H372" s="119"/>
      <c r="I372" s="73">
        <f t="shared" si="311"/>
        <v>0</v>
      </c>
      <c r="J372" s="121">
        <v>75</v>
      </c>
      <c r="K372" s="100">
        <f t="shared" si="312"/>
        <v>0</v>
      </c>
      <c r="L372" s="99"/>
      <c r="M372" s="89">
        <f t="shared" si="313"/>
        <v>0</v>
      </c>
      <c r="N372" s="89">
        <f t="shared" si="314"/>
        <v>0</v>
      </c>
      <c r="O372" s="90"/>
    </row>
    <row r="373" spans="1:15" s="4" customFormat="1" ht="31" x14ac:dyDescent="0.35">
      <c r="A373" s="47">
        <f>IF(G373&lt;&gt;"",1+MAX($A$9:A372),"")</f>
        <v>184</v>
      </c>
      <c r="B373" s="50"/>
      <c r="C373" s="128" t="s">
        <v>294</v>
      </c>
      <c r="D373" s="113">
        <v>4</v>
      </c>
      <c r="E373" s="96">
        <v>0</v>
      </c>
      <c r="F373" s="94">
        <f t="shared" si="310"/>
        <v>4</v>
      </c>
      <c r="G373" s="82" t="s">
        <v>87</v>
      </c>
      <c r="H373" s="119"/>
      <c r="I373" s="73">
        <f t="shared" si="311"/>
        <v>0</v>
      </c>
      <c r="J373" s="121">
        <v>75</v>
      </c>
      <c r="K373" s="100">
        <f t="shared" si="312"/>
        <v>0</v>
      </c>
      <c r="L373" s="99"/>
      <c r="M373" s="89">
        <f t="shared" si="313"/>
        <v>0</v>
      </c>
      <c r="N373" s="89">
        <f t="shared" si="314"/>
        <v>0</v>
      </c>
      <c r="O373" s="90"/>
    </row>
    <row r="374" spans="1:15" s="4" customFormat="1" ht="31" x14ac:dyDescent="0.35">
      <c r="A374" s="47">
        <f>IF(G374&lt;&gt;"",1+MAX($A$9:A373),"")</f>
        <v>185</v>
      </c>
      <c r="B374" s="81"/>
      <c r="C374" s="128" t="s">
        <v>295</v>
      </c>
      <c r="D374" s="113">
        <v>4</v>
      </c>
      <c r="E374" s="96">
        <v>0</v>
      </c>
      <c r="F374" s="94">
        <f t="shared" si="310"/>
        <v>4</v>
      </c>
      <c r="G374" s="82" t="s">
        <v>87</v>
      </c>
      <c r="H374" s="119"/>
      <c r="I374" s="73">
        <f t="shared" si="311"/>
        <v>0</v>
      </c>
      <c r="J374" s="121">
        <v>75</v>
      </c>
      <c r="K374" s="100">
        <f t="shared" si="312"/>
        <v>0</v>
      </c>
      <c r="L374" s="99"/>
      <c r="M374" s="89">
        <f t="shared" si="313"/>
        <v>0</v>
      </c>
      <c r="N374" s="89">
        <f t="shared" si="314"/>
        <v>0</v>
      </c>
      <c r="O374" s="90"/>
    </row>
    <row r="375" spans="1:15" s="4" customFormat="1" ht="31" x14ac:dyDescent="0.35">
      <c r="A375" s="47">
        <f>IF(G375&lt;&gt;"",1+MAX($A$9:A374),"")</f>
        <v>186</v>
      </c>
      <c r="B375" s="50"/>
      <c r="C375" s="128" t="s">
        <v>296</v>
      </c>
      <c r="D375" s="113">
        <v>4</v>
      </c>
      <c r="E375" s="96">
        <v>0</v>
      </c>
      <c r="F375" s="94">
        <f t="shared" si="310"/>
        <v>4</v>
      </c>
      <c r="G375" s="82" t="s">
        <v>87</v>
      </c>
      <c r="H375" s="119"/>
      <c r="I375" s="73">
        <f t="shared" ref="I375" si="315">H375*F375</f>
        <v>0</v>
      </c>
      <c r="J375" s="121">
        <v>75</v>
      </c>
      <c r="K375" s="100">
        <f t="shared" ref="K375" si="316">J375*I375</f>
        <v>0</v>
      </c>
      <c r="L375" s="99"/>
      <c r="M375" s="89">
        <f t="shared" si="313"/>
        <v>0</v>
      </c>
      <c r="N375" s="89">
        <f t="shared" si="314"/>
        <v>0</v>
      </c>
      <c r="O375" s="90"/>
    </row>
    <row r="376" spans="1:15" s="4" customFormat="1" x14ac:dyDescent="0.35">
      <c r="A376" s="47"/>
      <c r="B376" s="50"/>
      <c r="C376" s="128"/>
      <c r="D376" s="113"/>
      <c r="E376" s="96"/>
      <c r="F376" s="94"/>
      <c r="G376" s="82"/>
      <c r="H376" s="119"/>
      <c r="I376" s="73"/>
      <c r="J376" s="121"/>
      <c r="K376" s="100"/>
      <c r="L376" s="99"/>
      <c r="M376" s="89"/>
      <c r="N376" s="89"/>
      <c r="O376" s="90"/>
    </row>
    <row r="377" spans="1:15" s="4" customFormat="1" x14ac:dyDescent="0.35">
      <c r="A377" s="47"/>
      <c r="B377" s="50"/>
      <c r="C377" s="101" t="s">
        <v>262</v>
      </c>
      <c r="D377" s="113"/>
      <c r="E377" s="96"/>
      <c r="F377" s="94"/>
      <c r="G377" s="82"/>
      <c r="H377" s="119"/>
      <c r="I377" s="73"/>
      <c r="J377" s="121"/>
      <c r="K377" s="100"/>
      <c r="L377" s="99"/>
      <c r="M377" s="89"/>
      <c r="N377" s="89"/>
      <c r="O377" s="90"/>
    </row>
    <row r="378" spans="1:15" s="4" customFormat="1" x14ac:dyDescent="0.35">
      <c r="A378" s="47">
        <f>IF(G378&lt;&gt;"",1+MAX($A$9:A377),"")</f>
        <v>187</v>
      </c>
      <c r="B378" s="81"/>
      <c r="C378" s="128" t="s">
        <v>263</v>
      </c>
      <c r="D378" s="113">
        <v>16</v>
      </c>
      <c r="E378" s="96">
        <v>0.05</v>
      </c>
      <c r="F378" s="94">
        <f t="shared" si="310"/>
        <v>17</v>
      </c>
      <c r="G378" s="82" t="s">
        <v>87</v>
      </c>
      <c r="H378" s="119"/>
      <c r="I378" s="73">
        <f t="shared" si="311"/>
        <v>0</v>
      </c>
      <c r="J378" s="121">
        <v>75</v>
      </c>
      <c r="K378" s="100">
        <f t="shared" si="312"/>
        <v>0</v>
      </c>
      <c r="L378" s="99"/>
      <c r="M378" s="89">
        <f t="shared" si="313"/>
        <v>0</v>
      </c>
      <c r="N378" s="89">
        <f t="shared" si="314"/>
        <v>0</v>
      </c>
      <c r="O378" s="90"/>
    </row>
    <row r="379" spans="1:15" s="4" customFormat="1" x14ac:dyDescent="0.35">
      <c r="A379" s="47"/>
      <c r="B379" s="81"/>
      <c r="C379" s="128"/>
      <c r="D379" s="113"/>
      <c r="E379" s="96"/>
      <c r="F379" s="94"/>
      <c r="G379" s="82"/>
      <c r="H379" s="119"/>
      <c r="I379" s="73"/>
      <c r="J379" s="121"/>
      <c r="K379" s="100"/>
      <c r="L379" s="99"/>
      <c r="M379" s="89"/>
      <c r="N379" s="89"/>
      <c r="O379" s="90"/>
    </row>
    <row r="380" spans="1:15" s="4" customFormat="1" x14ac:dyDescent="0.35">
      <c r="A380" s="47"/>
      <c r="B380" s="50"/>
      <c r="C380" s="101" t="s">
        <v>264</v>
      </c>
      <c r="D380" s="113"/>
      <c r="E380" s="96"/>
      <c r="F380" s="94"/>
      <c r="G380" s="82"/>
      <c r="H380" s="119"/>
      <c r="I380" s="73"/>
      <c r="J380" s="121"/>
      <c r="K380" s="100"/>
      <c r="L380" s="99"/>
      <c r="M380" s="89"/>
      <c r="N380" s="89"/>
      <c r="O380" s="90"/>
    </row>
    <row r="381" spans="1:15" s="4" customFormat="1" x14ac:dyDescent="0.35">
      <c r="A381" s="47"/>
      <c r="B381" s="50"/>
      <c r="C381" s="137" t="s">
        <v>116</v>
      </c>
      <c r="D381" s="113"/>
      <c r="E381" s="96"/>
      <c r="F381" s="94"/>
      <c r="G381" s="82"/>
      <c r="H381" s="119"/>
      <c r="I381" s="123"/>
      <c r="J381" s="121"/>
      <c r="K381" s="100"/>
      <c r="L381" s="127"/>
      <c r="M381" s="89"/>
      <c r="N381" s="89"/>
      <c r="O381" s="90"/>
    </row>
    <row r="382" spans="1:15" s="4" customFormat="1" x14ac:dyDescent="0.35">
      <c r="A382" s="47">
        <f>IF(G382&lt;&gt;"",1+MAX($A$9:A381),"")</f>
        <v>188</v>
      </c>
      <c r="B382" s="50"/>
      <c r="C382" s="128" t="s">
        <v>265</v>
      </c>
      <c r="D382" s="113">
        <v>12</v>
      </c>
      <c r="E382" s="96">
        <v>0.05</v>
      </c>
      <c r="F382" s="94">
        <f>CEILING(SUM(D382:D382)*(1+E382),1)</f>
        <v>13</v>
      </c>
      <c r="G382" s="82" t="s">
        <v>112</v>
      </c>
      <c r="H382" s="119"/>
      <c r="I382" s="123">
        <f>H382*F382</f>
        <v>0</v>
      </c>
      <c r="J382" s="121">
        <v>75</v>
      </c>
      <c r="K382" s="100">
        <f>J382*I382</f>
        <v>0</v>
      </c>
      <c r="L382" s="127"/>
      <c r="M382" s="89">
        <f>L382*F382</f>
        <v>0</v>
      </c>
      <c r="N382" s="89">
        <f>M382+K382</f>
        <v>0</v>
      </c>
      <c r="O382" s="90"/>
    </row>
    <row r="383" spans="1:15" s="4" customFormat="1" x14ac:dyDescent="0.35">
      <c r="A383" s="47" t="str">
        <f>IF(G383&lt;&gt;"",1+MAX($A$9:A382),"")</f>
        <v/>
      </c>
      <c r="B383" s="50"/>
      <c r="C383" s="137" t="s">
        <v>268</v>
      </c>
      <c r="D383" s="113"/>
      <c r="E383" s="96"/>
      <c r="F383" s="94"/>
      <c r="G383" s="82"/>
      <c r="H383" s="119"/>
      <c r="I383" s="123"/>
      <c r="J383" s="121"/>
      <c r="K383" s="100"/>
      <c r="L383" s="127"/>
      <c r="M383" s="89"/>
      <c r="N383" s="89"/>
      <c r="O383" s="90"/>
    </row>
    <row r="384" spans="1:15" s="4" customFormat="1" x14ac:dyDescent="0.35">
      <c r="A384" s="47">
        <f>IF(G384&lt;&gt;"",1+MAX($A$9:A383),"")</f>
        <v>189</v>
      </c>
      <c r="B384" s="50"/>
      <c r="C384" s="128" t="s">
        <v>266</v>
      </c>
      <c r="D384" s="113">
        <v>40</v>
      </c>
      <c r="E384" s="96">
        <v>0.05</v>
      </c>
      <c r="F384" s="94">
        <f t="shared" ref="F384:F386" si="317">CEILING(SUM(D384:D384)*(1+E384),1)</f>
        <v>42</v>
      </c>
      <c r="G384" s="82" t="s">
        <v>112</v>
      </c>
      <c r="H384" s="119"/>
      <c r="I384" s="123">
        <f t="shared" ref="I384:I386" si="318">H384*F384</f>
        <v>0</v>
      </c>
      <c r="J384" s="121">
        <v>75</v>
      </c>
      <c r="K384" s="100">
        <f t="shared" ref="K384:K386" si="319">J384*I384</f>
        <v>0</v>
      </c>
      <c r="L384" s="127"/>
      <c r="M384" s="89">
        <f t="shared" ref="M384:M386" si="320">L384*F384</f>
        <v>0</v>
      </c>
      <c r="N384" s="89">
        <f t="shared" ref="N384:N386" si="321">M384+K384</f>
        <v>0</v>
      </c>
      <c r="O384" s="90"/>
    </row>
    <row r="385" spans="1:15" s="4" customFormat="1" x14ac:dyDescent="0.35">
      <c r="A385" s="47" t="str">
        <f>IF(G385&lt;&gt;"",1+MAX($A$9:A384),"")</f>
        <v/>
      </c>
      <c r="B385" s="50"/>
      <c r="C385" s="137" t="s">
        <v>269</v>
      </c>
      <c r="D385" s="113"/>
      <c r="E385" s="96"/>
      <c r="F385" s="94"/>
      <c r="G385" s="82"/>
      <c r="H385" s="119"/>
      <c r="I385" s="123"/>
      <c r="J385" s="121"/>
      <c r="K385" s="100"/>
      <c r="L385" s="127"/>
      <c r="M385" s="89"/>
      <c r="N385" s="89"/>
      <c r="O385" s="90"/>
    </row>
    <row r="386" spans="1:15" s="4" customFormat="1" x14ac:dyDescent="0.35">
      <c r="A386" s="47">
        <f>IF(G386&lt;&gt;"",1+MAX($A$9:A384),"")</f>
        <v>190</v>
      </c>
      <c r="B386" s="50"/>
      <c r="C386" s="128" t="s">
        <v>267</v>
      </c>
      <c r="D386" s="113">
        <v>12</v>
      </c>
      <c r="E386" s="96">
        <v>0.05</v>
      </c>
      <c r="F386" s="94">
        <f t="shared" si="317"/>
        <v>13</v>
      </c>
      <c r="G386" s="82" t="s">
        <v>112</v>
      </c>
      <c r="H386" s="119"/>
      <c r="I386" s="123">
        <f t="shared" si="318"/>
        <v>0</v>
      </c>
      <c r="J386" s="121">
        <v>75</v>
      </c>
      <c r="K386" s="100">
        <f t="shared" si="319"/>
        <v>0</v>
      </c>
      <c r="L386" s="127"/>
      <c r="M386" s="89">
        <f t="shared" si="320"/>
        <v>0</v>
      </c>
      <c r="N386" s="89">
        <f t="shared" si="321"/>
        <v>0</v>
      </c>
      <c r="O386" s="90"/>
    </row>
    <row r="387" spans="1:15" s="4" customFormat="1" x14ac:dyDescent="0.35">
      <c r="A387" s="47"/>
      <c r="B387" s="50"/>
      <c r="C387" s="128"/>
      <c r="D387" s="113"/>
      <c r="E387" s="96"/>
      <c r="F387" s="94"/>
      <c r="G387" s="82"/>
      <c r="H387" s="119"/>
      <c r="I387" s="123"/>
      <c r="J387" s="121"/>
      <c r="K387" s="100"/>
      <c r="L387" s="127"/>
      <c r="M387" s="89"/>
      <c r="N387" s="89"/>
      <c r="O387" s="90"/>
    </row>
    <row r="388" spans="1:15" s="4" customFormat="1" x14ac:dyDescent="0.35">
      <c r="A388" s="47" t="str">
        <f>IF(G388&lt;&gt;"",1+MAX($A$9:A386),"")</f>
        <v/>
      </c>
      <c r="B388" s="51"/>
      <c r="C388" s="130" t="s">
        <v>272</v>
      </c>
      <c r="D388" s="134">
        <v>2</v>
      </c>
      <c r="E388" s="95"/>
      <c r="F388" s="94"/>
      <c r="G388" s="39"/>
      <c r="H388" s="76"/>
      <c r="I388" s="73"/>
      <c r="J388" s="77"/>
      <c r="K388" s="74"/>
      <c r="L388" s="75"/>
      <c r="M388" s="40"/>
      <c r="N388" s="40"/>
      <c r="O388" s="46"/>
    </row>
    <row r="389" spans="1:15" s="4" customFormat="1" x14ac:dyDescent="0.35">
      <c r="A389" s="47" t="str">
        <f>IF(G389&lt;&gt;"",1+MAX($A$9:A388),"")</f>
        <v/>
      </c>
      <c r="B389" s="51"/>
      <c r="C389" s="101" t="s">
        <v>221</v>
      </c>
      <c r="D389" s="109"/>
      <c r="E389" s="95"/>
      <c r="F389" s="94"/>
      <c r="G389" s="39"/>
      <c r="H389" s="76"/>
      <c r="I389" s="73"/>
      <c r="J389" s="97"/>
      <c r="K389" s="98"/>
      <c r="L389" s="99"/>
      <c r="M389" s="40"/>
      <c r="N389" s="40"/>
      <c r="O389" s="46"/>
    </row>
    <row r="390" spans="1:15" s="4" customFormat="1" x14ac:dyDescent="0.35">
      <c r="A390" s="47"/>
      <c r="B390" s="50"/>
      <c r="C390" s="120" t="s">
        <v>227</v>
      </c>
      <c r="D390" s="113"/>
      <c r="E390" s="95"/>
      <c r="F390" s="94"/>
      <c r="G390" s="39"/>
      <c r="H390" s="119"/>
      <c r="I390" s="123"/>
      <c r="J390" s="121"/>
      <c r="K390" s="100"/>
      <c r="L390" s="127"/>
      <c r="M390" s="89"/>
      <c r="N390" s="89"/>
      <c r="O390" s="45"/>
    </row>
    <row r="391" spans="1:15" s="4" customFormat="1" x14ac:dyDescent="0.35">
      <c r="A391" s="47"/>
      <c r="B391" s="50"/>
      <c r="C391" s="136" t="s">
        <v>114</v>
      </c>
      <c r="D391" s="113"/>
      <c r="E391" s="95"/>
      <c r="F391" s="94"/>
      <c r="G391" s="39"/>
      <c r="H391" s="119"/>
      <c r="I391" s="123"/>
      <c r="J391" s="121"/>
      <c r="K391" s="100"/>
      <c r="L391" s="127"/>
      <c r="M391" s="89"/>
      <c r="N391" s="89"/>
      <c r="O391" s="45"/>
    </row>
    <row r="392" spans="1:15" s="4" customFormat="1" x14ac:dyDescent="0.35">
      <c r="A392" s="47">
        <f>IF(G392&lt;&gt;"",1+MAX($A$9:A390),"")</f>
        <v>191</v>
      </c>
      <c r="B392" s="50"/>
      <c r="C392" s="36" t="s">
        <v>229</v>
      </c>
      <c r="D392" s="113">
        <v>20</v>
      </c>
      <c r="E392" s="95">
        <v>0.05</v>
      </c>
      <c r="F392" s="94">
        <f t="shared" ref="F392" si="322">CEILING(SUM(D392:D392)*(1+E392),1)</f>
        <v>21</v>
      </c>
      <c r="G392" s="39" t="s">
        <v>112</v>
      </c>
      <c r="H392" s="119"/>
      <c r="I392" s="123">
        <f t="shared" ref="I392" si="323">H392*F392</f>
        <v>0</v>
      </c>
      <c r="J392" s="121">
        <v>75</v>
      </c>
      <c r="K392" s="100">
        <f t="shared" ref="K392" si="324">J392*I392</f>
        <v>0</v>
      </c>
      <c r="L392" s="127"/>
      <c r="M392" s="89">
        <f t="shared" ref="M392" si="325">L392*F392</f>
        <v>0</v>
      </c>
      <c r="N392" s="89">
        <f t="shared" ref="N392" si="326">M392+K392</f>
        <v>0</v>
      </c>
      <c r="O392" s="45"/>
    </row>
    <row r="393" spans="1:15" s="4" customFormat="1" x14ac:dyDescent="0.35">
      <c r="A393" s="47" t="str">
        <f>IF(G393&lt;&gt;"",1+MAX($A$9:A391),"")</f>
        <v/>
      </c>
      <c r="B393" s="50"/>
      <c r="C393" s="120" t="s">
        <v>232</v>
      </c>
      <c r="D393" s="113"/>
      <c r="E393" s="95"/>
      <c r="F393" s="94"/>
      <c r="G393" s="39"/>
      <c r="H393" s="119"/>
      <c r="I393" s="123"/>
      <c r="J393" s="121"/>
      <c r="K393" s="100"/>
      <c r="L393" s="127"/>
      <c r="M393" s="89"/>
      <c r="N393" s="89"/>
      <c r="O393" s="45"/>
    </row>
    <row r="394" spans="1:15" s="4" customFormat="1" x14ac:dyDescent="0.35">
      <c r="A394" s="47" t="str">
        <f>IF(G394&lt;&gt;"",1+MAX($A$9:A392),"")</f>
        <v/>
      </c>
      <c r="B394" s="50"/>
      <c r="C394" s="136" t="s">
        <v>114</v>
      </c>
      <c r="D394" s="113"/>
      <c r="E394" s="95"/>
      <c r="F394" s="94"/>
      <c r="G394" s="39"/>
      <c r="H394" s="119"/>
      <c r="I394" s="123"/>
      <c r="J394" s="121"/>
      <c r="K394" s="100"/>
      <c r="L394" s="127"/>
      <c r="M394" s="89"/>
      <c r="N394" s="89"/>
      <c r="O394" s="45"/>
    </row>
    <row r="395" spans="1:15" s="4" customFormat="1" x14ac:dyDescent="0.35">
      <c r="A395" s="47">
        <f>IF(G395&lt;&gt;"",1+MAX($A$9:A393),"")</f>
        <v>192</v>
      </c>
      <c r="B395" s="50"/>
      <c r="C395" s="36" t="s">
        <v>273</v>
      </c>
      <c r="D395" s="113">
        <v>12</v>
      </c>
      <c r="E395" s="95">
        <v>0.05</v>
      </c>
      <c r="F395" s="94">
        <f t="shared" ref="F395" si="327">CEILING(SUM(D395:D395)*(1+E395),1)</f>
        <v>13</v>
      </c>
      <c r="G395" s="39" t="s">
        <v>112</v>
      </c>
      <c r="H395" s="119"/>
      <c r="I395" s="123">
        <f t="shared" ref="I395" si="328">H395*F395</f>
        <v>0</v>
      </c>
      <c r="J395" s="121">
        <v>75</v>
      </c>
      <c r="K395" s="100">
        <f t="shared" ref="K395" si="329">J395*I395</f>
        <v>0</v>
      </c>
      <c r="L395" s="127"/>
      <c r="M395" s="89">
        <f t="shared" ref="M395" si="330">L395*F395</f>
        <v>0</v>
      </c>
      <c r="N395" s="89">
        <f t="shared" ref="N395" si="331">M395+K395</f>
        <v>0</v>
      </c>
      <c r="O395" s="45"/>
    </row>
    <row r="396" spans="1:15" s="4" customFormat="1" x14ac:dyDescent="0.35">
      <c r="A396" s="47">
        <v>193</v>
      </c>
      <c r="B396" s="50"/>
      <c r="C396" s="36" t="s">
        <v>274</v>
      </c>
      <c r="D396" s="113">
        <v>4</v>
      </c>
      <c r="E396" s="95">
        <v>0.05</v>
      </c>
      <c r="F396" s="94">
        <f t="shared" ref="F396" si="332">CEILING(SUM(D396:D396)*(1+E396),1)</f>
        <v>5</v>
      </c>
      <c r="G396" s="39" t="s">
        <v>112</v>
      </c>
      <c r="H396" s="119"/>
      <c r="I396" s="123">
        <f t="shared" ref="I396" si="333">H396*F396</f>
        <v>0</v>
      </c>
      <c r="J396" s="121">
        <v>75</v>
      </c>
      <c r="K396" s="100">
        <f t="shared" ref="K396" si="334">J396*I396</f>
        <v>0</v>
      </c>
      <c r="L396" s="127"/>
      <c r="M396" s="89">
        <f t="shared" ref="M396" si="335">L396*F396</f>
        <v>0</v>
      </c>
      <c r="N396" s="89">
        <f t="shared" ref="N396" si="336">M396+K396</f>
        <v>0</v>
      </c>
      <c r="O396" s="45"/>
    </row>
    <row r="397" spans="1:15" s="4" customFormat="1" x14ac:dyDescent="0.35">
      <c r="A397" s="47" t="str">
        <f>IF(G397&lt;&gt;"",1+MAX($A$9:A395),"")</f>
        <v/>
      </c>
      <c r="B397" s="50"/>
      <c r="C397" s="120" t="s">
        <v>237</v>
      </c>
      <c r="D397" s="113"/>
      <c r="E397" s="95"/>
      <c r="F397" s="94"/>
      <c r="G397" s="39"/>
      <c r="H397" s="119"/>
      <c r="I397" s="123"/>
      <c r="J397" s="121"/>
      <c r="K397" s="100"/>
      <c r="L397" s="127"/>
      <c r="M397" s="89"/>
      <c r="N397" s="89"/>
      <c r="O397" s="45"/>
    </row>
    <row r="398" spans="1:15" s="4" customFormat="1" x14ac:dyDescent="0.35">
      <c r="A398" s="47"/>
      <c r="B398" s="50"/>
      <c r="C398" s="136" t="s">
        <v>114</v>
      </c>
      <c r="D398" s="113"/>
      <c r="E398" s="95"/>
      <c r="F398" s="94"/>
      <c r="G398" s="39"/>
      <c r="H398" s="119"/>
      <c r="I398" s="123"/>
      <c r="J398" s="121"/>
      <c r="K398" s="100"/>
      <c r="L398" s="127"/>
      <c r="M398" s="89"/>
      <c r="N398" s="89"/>
      <c r="O398" s="45"/>
    </row>
    <row r="399" spans="1:15" s="4" customFormat="1" x14ac:dyDescent="0.35">
      <c r="A399" s="47">
        <f>IF(G399&lt;&gt;"",1+MAX($A$9:A397),"")</f>
        <v>194</v>
      </c>
      <c r="B399" s="50"/>
      <c r="C399" s="36" t="s">
        <v>238</v>
      </c>
      <c r="D399" s="113">
        <v>10</v>
      </c>
      <c r="E399" s="95">
        <v>0.05</v>
      </c>
      <c r="F399" s="94">
        <f t="shared" ref="F399" si="337">CEILING(SUM(D399:D399)*(1+E399),1)</f>
        <v>11</v>
      </c>
      <c r="G399" s="39" t="s">
        <v>112</v>
      </c>
      <c r="H399" s="119"/>
      <c r="I399" s="123">
        <f t="shared" ref="I399" si="338">H399*F399</f>
        <v>0</v>
      </c>
      <c r="J399" s="121">
        <v>75</v>
      </c>
      <c r="K399" s="100">
        <f t="shared" ref="K399" si="339">J399*I399</f>
        <v>0</v>
      </c>
      <c r="L399" s="127"/>
      <c r="M399" s="89">
        <f t="shared" ref="M399" si="340">L399*F399</f>
        <v>0</v>
      </c>
      <c r="N399" s="89">
        <f t="shared" ref="N399" si="341">M399+K399</f>
        <v>0</v>
      </c>
      <c r="O399" s="45"/>
    </row>
    <row r="400" spans="1:15" s="4" customFormat="1" x14ac:dyDescent="0.35">
      <c r="A400" s="47"/>
      <c r="B400" s="50"/>
      <c r="C400" s="120" t="s">
        <v>239</v>
      </c>
      <c r="D400" s="113"/>
      <c r="E400" s="95"/>
      <c r="F400" s="94"/>
      <c r="G400" s="39"/>
      <c r="H400" s="119"/>
      <c r="I400" s="123"/>
      <c r="J400" s="121"/>
      <c r="K400" s="100"/>
      <c r="L400" s="127"/>
      <c r="M400" s="89"/>
      <c r="N400" s="89"/>
      <c r="O400" s="45"/>
    </row>
    <row r="401" spans="1:15" s="4" customFormat="1" x14ac:dyDescent="0.35">
      <c r="A401" s="47"/>
      <c r="B401" s="50"/>
      <c r="C401" s="136" t="s">
        <v>114</v>
      </c>
      <c r="D401" s="113"/>
      <c r="E401" s="95"/>
      <c r="F401" s="94"/>
      <c r="G401" s="39"/>
      <c r="H401" s="119"/>
      <c r="I401" s="123"/>
      <c r="J401" s="121"/>
      <c r="K401" s="100"/>
      <c r="L401" s="127"/>
      <c r="M401" s="89"/>
      <c r="N401" s="89"/>
      <c r="O401" s="45"/>
    </row>
    <row r="402" spans="1:15" s="4" customFormat="1" x14ac:dyDescent="0.35">
      <c r="A402" s="47">
        <f>IF(G402&lt;&gt;"",1+MAX($A$9:A400),"")</f>
        <v>195</v>
      </c>
      <c r="B402" s="50"/>
      <c r="C402" s="36" t="s">
        <v>240</v>
      </c>
      <c r="D402" s="113">
        <v>14</v>
      </c>
      <c r="E402" s="95">
        <v>0.05</v>
      </c>
      <c r="F402" s="94">
        <f t="shared" ref="F402" si="342">CEILING(SUM(D402:D402)*(1+E402),1)</f>
        <v>15</v>
      </c>
      <c r="G402" s="39" t="s">
        <v>112</v>
      </c>
      <c r="H402" s="119"/>
      <c r="I402" s="123">
        <f t="shared" ref="I402" si="343">H402*F402</f>
        <v>0</v>
      </c>
      <c r="J402" s="121">
        <v>75</v>
      </c>
      <c r="K402" s="100">
        <f t="shared" ref="K402" si="344">J402*I402</f>
        <v>0</v>
      </c>
      <c r="L402" s="127"/>
      <c r="M402" s="89">
        <f t="shared" ref="M402" si="345">L402*F402</f>
        <v>0</v>
      </c>
      <c r="N402" s="89">
        <f t="shared" ref="N402" si="346">M402+K402</f>
        <v>0</v>
      </c>
      <c r="O402" s="45"/>
    </row>
    <row r="403" spans="1:15" s="4" customFormat="1" x14ac:dyDescent="0.35">
      <c r="A403" s="47"/>
      <c r="B403" s="50"/>
      <c r="C403" s="36"/>
      <c r="D403" s="113"/>
      <c r="E403" s="95"/>
      <c r="F403" s="94"/>
      <c r="G403" s="39"/>
      <c r="H403" s="119"/>
      <c r="I403" s="123"/>
      <c r="J403" s="121"/>
      <c r="K403" s="100"/>
      <c r="L403" s="127"/>
      <c r="M403" s="89"/>
      <c r="N403" s="89"/>
      <c r="O403" s="45"/>
    </row>
    <row r="404" spans="1:15" s="4" customFormat="1" x14ac:dyDescent="0.35">
      <c r="A404" s="47" t="str">
        <f>IF(G404&lt;&gt;"",1+MAX($A$9:A403),"")</f>
        <v/>
      </c>
      <c r="B404" s="81"/>
      <c r="C404" s="101" t="s">
        <v>242</v>
      </c>
      <c r="D404" s="109"/>
      <c r="E404" s="96"/>
      <c r="F404" s="94"/>
      <c r="G404" s="82"/>
      <c r="H404" s="119"/>
      <c r="I404" s="73"/>
      <c r="J404" s="97"/>
      <c r="K404" s="100"/>
      <c r="L404" s="99"/>
      <c r="M404" s="89"/>
      <c r="N404" s="89"/>
      <c r="O404" s="87"/>
    </row>
    <row r="405" spans="1:15" s="4" customFormat="1" x14ac:dyDescent="0.35">
      <c r="A405" s="47"/>
      <c r="B405" s="50"/>
      <c r="C405" s="120" t="s">
        <v>245</v>
      </c>
      <c r="D405" s="113"/>
      <c r="E405" s="95"/>
      <c r="F405" s="94"/>
      <c r="G405" s="39"/>
      <c r="H405" s="119"/>
      <c r="I405" s="73"/>
      <c r="J405" s="121"/>
      <c r="K405" s="100"/>
      <c r="L405" s="99"/>
      <c r="M405" s="89"/>
      <c r="N405" s="89"/>
      <c r="O405" s="90"/>
    </row>
    <row r="406" spans="1:15" s="4" customFormat="1" x14ac:dyDescent="0.35">
      <c r="A406" s="47">
        <f>IF(G406&lt;&gt;"",1+MAX($A$9:A405),"")</f>
        <v>196</v>
      </c>
      <c r="B406" s="50"/>
      <c r="C406" s="36" t="s">
        <v>275</v>
      </c>
      <c r="D406" s="113">
        <v>2</v>
      </c>
      <c r="E406" s="95">
        <v>0</v>
      </c>
      <c r="F406" s="94">
        <f t="shared" ref="F406:F407" si="347">CEILING(SUM(D406:D406)*(1+E406),1)</f>
        <v>2</v>
      </c>
      <c r="G406" s="39" t="s">
        <v>87</v>
      </c>
      <c r="H406" s="119"/>
      <c r="I406" s="73">
        <f t="shared" ref="I406:I407" si="348">H406*F406</f>
        <v>0</v>
      </c>
      <c r="J406" s="121">
        <v>75</v>
      </c>
      <c r="K406" s="100">
        <f t="shared" ref="K406:K407" si="349">J406*I406</f>
        <v>0</v>
      </c>
      <c r="L406" s="99"/>
      <c r="M406" s="89">
        <f t="shared" ref="M406:M407" si="350">L406*F406</f>
        <v>0</v>
      </c>
      <c r="N406" s="89">
        <f t="shared" ref="N406:N407" si="351">M406+K406</f>
        <v>0</v>
      </c>
      <c r="O406" s="90"/>
    </row>
    <row r="407" spans="1:15" s="4" customFormat="1" x14ac:dyDescent="0.35">
      <c r="A407" s="47">
        <f>IF(G407&lt;&gt;"",1+MAX($A$9:A406),"")</f>
        <v>197</v>
      </c>
      <c r="B407" s="50"/>
      <c r="C407" s="36" t="s">
        <v>276</v>
      </c>
      <c r="D407" s="113">
        <v>2</v>
      </c>
      <c r="E407" s="95">
        <v>0</v>
      </c>
      <c r="F407" s="94">
        <f t="shared" si="347"/>
        <v>2</v>
      </c>
      <c r="G407" s="39" t="s">
        <v>87</v>
      </c>
      <c r="H407" s="119"/>
      <c r="I407" s="73">
        <f t="shared" si="348"/>
        <v>0</v>
      </c>
      <c r="J407" s="121">
        <v>75</v>
      </c>
      <c r="K407" s="100">
        <f t="shared" si="349"/>
        <v>0</v>
      </c>
      <c r="L407" s="99"/>
      <c r="M407" s="89">
        <f t="shared" si="350"/>
        <v>0</v>
      </c>
      <c r="N407" s="89">
        <f t="shared" si="351"/>
        <v>0</v>
      </c>
      <c r="O407" s="90"/>
    </row>
    <row r="408" spans="1:15" s="4" customFormat="1" x14ac:dyDescent="0.35">
      <c r="A408" s="47"/>
      <c r="B408" s="50"/>
      <c r="C408" s="120" t="s">
        <v>248</v>
      </c>
      <c r="D408" s="113"/>
      <c r="E408" s="95"/>
      <c r="F408" s="94"/>
      <c r="G408" s="39"/>
      <c r="H408" s="119"/>
      <c r="I408" s="73"/>
      <c r="J408" s="121"/>
      <c r="K408" s="100"/>
      <c r="L408" s="99"/>
      <c r="M408" s="89"/>
      <c r="N408" s="89"/>
      <c r="O408" s="90"/>
    </row>
    <row r="409" spans="1:15" s="4" customFormat="1" x14ac:dyDescent="0.35">
      <c r="A409" s="47">
        <f>IF(G409&lt;&gt;"",1+MAX($A$9:A408),"")</f>
        <v>198</v>
      </c>
      <c r="B409" s="50"/>
      <c r="C409" s="36" t="s">
        <v>259</v>
      </c>
      <c r="D409" s="113">
        <v>4</v>
      </c>
      <c r="E409" s="95">
        <v>0</v>
      </c>
      <c r="F409" s="94">
        <f t="shared" ref="F409" si="352">CEILING(SUM(D409:D409)*(1+E409),1)</f>
        <v>4</v>
      </c>
      <c r="G409" s="39" t="s">
        <v>87</v>
      </c>
      <c r="H409" s="119"/>
      <c r="I409" s="73">
        <f t="shared" ref="I409" si="353">H409*F409</f>
        <v>0</v>
      </c>
      <c r="J409" s="121">
        <v>75</v>
      </c>
      <c r="K409" s="100">
        <f t="shared" ref="K409" si="354">J409*I409</f>
        <v>0</v>
      </c>
      <c r="L409" s="99"/>
      <c r="M409" s="89">
        <f t="shared" ref="M409" si="355">L409*F409</f>
        <v>0</v>
      </c>
      <c r="N409" s="89">
        <f t="shared" ref="N409" si="356">M409+K409</f>
        <v>0</v>
      </c>
      <c r="O409" s="90"/>
    </row>
    <row r="410" spans="1:15" s="4" customFormat="1" x14ac:dyDescent="0.35">
      <c r="A410" s="47" t="str">
        <f>IF(G410&lt;&gt;"",1+MAX($A$9:A409),"")</f>
        <v/>
      </c>
      <c r="B410" s="50"/>
      <c r="C410" s="36"/>
      <c r="D410" s="113"/>
      <c r="E410" s="95"/>
      <c r="F410" s="94"/>
      <c r="G410" s="39"/>
      <c r="H410" s="119"/>
      <c r="I410" s="73"/>
      <c r="J410" s="97"/>
      <c r="K410" s="100"/>
      <c r="L410" s="99"/>
      <c r="M410" s="89"/>
      <c r="N410" s="89"/>
      <c r="O410" s="90"/>
    </row>
    <row r="411" spans="1:15" s="4" customFormat="1" x14ac:dyDescent="0.35">
      <c r="A411" s="47" t="str">
        <f>IF(G411&lt;&gt;"",1+MAX($A$9:A410),"")</f>
        <v/>
      </c>
      <c r="B411" s="51"/>
      <c r="C411" s="101" t="s">
        <v>260</v>
      </c>
      <c r="D411" s="109"/>
      <c r="E411" s="95"/>
      <c r="F411" s="94"/>
      <c r="G411" s="39"/>
      <c r="H411" s="76"/>
      <c r="I411" s="73"/>
      <c r="J411" s="97"/>
      <c r="K411" s="98"/>
      <c r="L411" s="99"/>
      <c r="M411" s="40"/>
      <c r="N411" s="40"/>
      <c r="O411" s="46"/>
    </row>
    <row r="412" spans="1:15" s="4" customFormat="1" ht="31" x14ac:dyDescent="0.35">
      <c r="A412" s="47">
        <f>IF(G412&lt;&gt;"",1+MAX($A$9:A411),"")</f>
        <v>199</v>
      </c>
      <c r="B412" s="50"/>
      <c r="C412" s="133" t="s">
        <v>297</v>
      </c>
      <c r="D412" s="113">
        <v>2</v>
      </c>
      <c r="E412" s="95">
        <v>0</v>
      </c>
      <c r="F412" s="94">
        <f t="shared" ref="F412" si="357">CEILING(SUM(D412:D412)*(1+E412),1)</f>
        <v>2</v>
      </c>
      <c r="G412" s="39" t="s">
        <v>87</v>
      </c>
      <c r="H412" s="119"/>
      <c r="I412" s="123">
        <f t="shared" ref="I412" si="358">H412*F412</f>
        <v>0</v>
      </c>
      <c r="J412" s="121">
        <v>75</v>
      </c>
      <c r="K412" s="100">
        <f t="shared" ref="K412" si="359">J412*I412</f>
        <v>0</v>
      </c>
      <c r="L412" s="127"/>
      <c r="M412" s="89">
        <f t="shared" ref="M412" si="360">L412*F412</f>
        <v>0</v>
      </c>
      <c r="N412" s="89">
        <f t="shared" ref="N412" si="361">M412+K412</f>
        <v>0</v>
      </c>
      <c r="O412" s="45"/>
    </row>
    <row r="413" spans="1:15" s="4" customFormat="1" x14ac:dyDescent="0.35">
      <c r="A413" s="47" t="str">
        <f>IF(G413&lt;&gt;"",1+MAX($A$9:A412),"")</f>
        <v/>
      </c>
      <c r="B413" s="50"/>
      <c r="C413" s="36"/>
      <c r="D413" s="113"/>
      <c r="E413" s="95"/>
      <c r="F413" s="94"/>
      <c r="G413" s="39"/>
      <c r="H413" s="119"/>
      <c r="I413" s="73"/>
      <c r="J413" s="97"/>
      <c r="K413" s="100"/>
      <c r="L413" s="99"/>
      <c r="M413" s="89"/>
      <c r="N413" s="89"/>
      <c r="O413" s="90"/>
    </row>
    <row r="414" spans="1:15" s="4" customFormat="1" x14ac:dyDescent="0.35">
      <c r="A414" s="47" t="str">
        <f>IF(G414&lt;&gt;"",1+MAX($A$9:A413),"")</f>
        <v/>
      </c>
      <c r="B414" s="51"/>
      <c r="C414" s="101" t="s">
        <v>270</v>
      </c>
      <c r="D414" s="109"/>
      <c r="E414" s="95"/>
      <c r="F414" s="94"/>
      <c r="G414" s="39"/>
      <c r="H414" s="76"/>
      <c r="I414" s="73"/>
      <c r="J414" s="97"/>
      <c r="K414" s="98"/>
      <c r="L414" s="99"/>
      <c r="M414" s="40"/>
      <c r="N414" s="40"/>
      <c r="O414" s="46"/>
    </row>
    <row r="415" spans="1:15" s="4" customFormat="1" x14ac:dyDescent="0.35">
      <c r="A415" s="47">
        <f>IF(G415&lt;&gt;"",1+MAX($A$9:A414),"")</f>
        <v>200</v>
      </c>
      <c r="B415" s="50"/>
      <c r="C415" s="36" t="s">
        <v>271</v>
      </c>
      <c r="D415" s="113">
        <v>2</v>
      </c>
      <c r="E415" s="95">
        <v>0</v>
      </c>
      <c r="F415" s="94">
        <f t="shared" ref="F415" si="362">CEILING(SUM(D415:D415)*(1+E415),1)</f>
        <v>2</v>
      </c>
      <c r="G415" s="39" t="s">
        <v>87</v>
      </c>
      <c r="H415" s="119"/>
      <c r="I415" s="123">
        <f t="shared" ref="I415" si="363">H415*F415</f>
        <v>0</v>
      </c>
      <c r="J415" s="121">
        <v>75</v>
      </c>
      <c r="K415" s="100">
        <f t="shared" ref="K415" si="364">J415*I415</f>
        <v>0</v>
      </c>
      <c r="L415" s="127"/>
      <c r="M415" s="89">
        <f t="shared" ref="M415" si="365">L415*F415</f>
        <v>0</v>
      </c>
      <c r="N415" s="89">
        <f t="shared" ref="N415" si="366">M415+K415</f>
        <v>0</v>
      </c>
      <c r="O415" s="45"/>
    </row>
    <row r="416" spans="1:15" s="4" customFormat="1" x14ac:dyDescent="0.35">
      <c r="A416" s="47" t="str">
        <f>IF(G416&lt;&gt;"",1+MAX($A$9:A415),"")</f>
        <v/>
      </c>
      <c r="B416" s="50"/>
      <c r="C416" s="102"/>
      <c r="D416" s="113"/>
      <c r="E416" s="95"/>
      <c r="F416" s="94"/>
      <c r="G416" s="39"/>
      <c r="H416" s="119"/>
      <c r="I416" s="73"/>
      <c r="J416" s="97"/>
      <c r="K416" s="100"/>
      <c r="L416" s="99"/>
      <c r="M416" s="89"/>
      <c r="N416" s="89"/>
      <c r="O416" s="90"/>
    </row>
    <row r="417" spans="1:15" s="4" customFormat="1" x14ac:dyDescent="0.35">
      <c r="A417" s="47" t="str">
        <f>IF(G417&lt;&gt;"",1+MAX($A$9:A416),"")</f>
        <v/>
      </c>
      <c r="B417" s="81"/>
      <c r="C417" s="101" t="s">
        <v>261</v>
      </c>
      <c r="D417" s="113"/>
      <c r="E417" s="96"/>
      <c r="F417" s="94"/>
      <c r="G417" s="82"/>
      <c r="H417" s="119"/>
      <c r="I417" s="73"/>
      <c r="J417" s="97"/>
      <c r="K417" s="100"/>
      <c r="L417" s="99"/>
      <c r="M417" s="89"/>
      <c r="N417" s="89"/>
      <c r="O417" s="90"/>
    </row>
    <row r="418" spans="1:15" s="4" customFormat="1" ht="31" x14ac:dyDescent="0.35">
      <c r="A418" s="47">
        <f>IF(G418&lt;&gt;"",1+MAX($A$9:A417),"")</f>
        <v>201</v>
      </c>
      <c r="B418" s="81"/>
      <c r="C418" s="128" t="s">
        <v>298</v>
      </c>
      <c r="D418" s="113">
        <v>2</v>
      </c>
      <c r="E418" s="96">
        <v>0</v>
      </c>
      <c r="F418" s="94">
        <f t="shared" ref="F418:F419" si="367">CEILING(SUM(D418:D418)*(1+E418),1)</f>
        <v>2</v>
      </c>
      <c r="G418" s="82" t="s">
        <v>87</v>
      </c>
      <c r="H418" s="119"/>
      <c r="I418" s="73">
        <f t="shared" ref="I418:I419" si="368">H418*F418</f>
        <v>0</v>
      </c>
      <c r="J418" s="121">
        <v>75</v>
      </c>
      <c r="K418" s="100">
        <f t="shared" ref="K418:K419" si="369">J418*I418</f>
        <v>0</v>
      </c>
      <c r="L418" s="99"/>
      <c r="M418" s="89">
        <f t="shared" ref="M418:M419" si="370">L418*F418</f>
        <v>0</v>
      </c>
      <c r="N418" s="89">
        <f t="shared" ref="N418:N419" si="371">M418+K418</f>
        <v>0</v>
      </c>
      <c r="O418" s="90"/>
    </row>
    <row r="419" spans="1:15" s="4" customFormat="1" ht="31" x14ac:dyDescent="0.35">
      <c r="A419" s="47">
        <f>IF(G419&lt;&gt;"",1+MAX($A$9:A418),"")</f>
        <v>202</v>
      </c>
      <c r="B419" s="50"/>
      <c r="C419" s="128" t="s">
        <v>299</v>
      </c>
      <c r="D419" s="113">
        <v>2</v>
      </c>
      <c r="E419" s="96">
        <v>0</v>
      </c>
      <c r="F419" s="94">
        <f t="shared" si="367"/>
        <v>2</v>
      </c>
      <c r="G419" s="82" t="s">
        <v>87</v>
      </c>
      <c r="H419" s="119"/>
      <c r="I419" s="73">
        <f t="shared" si="368"/>
        <v>0</v>
      </c>
      <c r="J419" s="121">
        <v>75</v>
      </c>
      <c r="K419" s="100">
        <f t="shared" si="369"/>
        <v>0</v>
      </c>
      <c r="L419" s="99"/>
      <c r="M419" s="89">
        <f t="shared" si="370"/>
        <v>0</v>
      </c>
      <c r="N419" s="89">
        <f t="shared" si="371"/>
        <v>0</v>
      </c>
      <c r="O419" s="90"/>
    </row>
    <row r="420" spans="1:15" s="4" customFormat="1" x14ac:dyDescent="0.35">
      <c r="A420" s="47"/>
      <c r="B420" s="50"/>
      <c r="C420" s="128"/>
      <c r="D420" s="113"/>
      <c r="E420" s="96"/>
      <c r="F420" s="94"/>
      <c r="G420" s="82"/>
      <c r="H420" s="119"/>
      <c r="I420" s="73"/>
      <c r="J420" s="121"/>
      <c r="K420" s="100"/>
      <c r="L420" s="99"/>
      <c r="M420" s="89"/>
      <c r="N420" s="89"/>
      <c r="O420" s="90"/>
    </row>
    <row r="421" spans="1:15" s="4" customFormat="1" x14ac:dyDescent="0.35">
      <c r="A421" s="47"/>
      <c r="B421" s="50"/>
      <c r="C421" s="101" t="s">
        <v>262</v>
      </c>
      <c r="D421" s="113"/>
      <c r="E421" s="96"/>
      <c r="F421" s="94"/>
      <c r="G421" s="82"/>
      <c r="H421" s="119"/>
      <c r="I421" s="73"/>
      <c r="J421" s="121"/>
      <c r="K421" s="100"/>
      <c r="L421" s="99"/>
      <c r="M421" s="89"/>
      <c r="N421" s="89"/>
      <c r="O421" s="90"/>
    </row>
    <row r="422" spans="1:15" s="4" customFormat="1" x14ac:dyDescent="0.35">
      <c r="A422" s="47">
        <f>IF(G422&lt;&gt;"",1+MAX($A$9:A421),"")</f>
        <v>203</v>
      </c>
      <c r="B422" s="81"/>
      <c r="C422" s="128" t="s">
        <v>263</v>
      </c>
      <c r="D422" s="113">
        <v>2</v>
      </c>
      <c r="E422" s="96">
        <v>0.05</v>
      </c>
      <c r="F422" s="94">
        <f t="shared" ref="F422" si="372">CEILING(SUM(D422:D422)*(1+E422),1)</f>
        <v>3</v>
      </c>
      <c r="G422" s="82" t="s">
        <v>87</v>
      </c>
      <c r="H422" s="119"/>
      <c r="I422" s="73">
        <f t="shared" ref="I422" si="373">H422*F422</f>
        <v>0</v>
      </c>
      <c r="J422" s="121">
        <v>75</v>
      </c>
      <c r="K422" s="100">
        <f t="shared" ref="K422" si="374">J422*I422</f>
        <v>0</v>
      </c>
      <c r="L422" s="99"/>
      <c r="M422" s="89">
        <f t="shared" ref="M422" si="375">L422*F422</f>
        <v>0</v>
      </c>
      <c r="N422" s="89">
        <f t="shared" ref="N422" si="376">M422+K422</f>
        <v>0</v>
      </c>
      <c r="O422" s="90"/>
    </row>
    <row r="423" spans="1:15" s="4" customFormat="1" x14ac:dyDescent="0.35">
      <c r="A423" s="47"/>
      <c r="B423" s="81"/>
      <c r="C423" s="128"/>
      <c r="D423" s="113"/>
      <c r="E423" s="96"/>
      <c r="F423" s="94"/>
      <c r="G423" s="82"/>
      <c r="H423" s="119"/>
      <c r="I423" s="73"/>
      <c r="J423" s="121"/>
      <c r="K423" s="100"/>
      <c r="L423" s="99"/>
      <c r="M423" s="89"/>
      <c r="N423" s="89"/>
      <c r="O423" s="90"/>
    </row>
    <row r="424" spans="1:15" s="4" customFormat="1" x14ac:dyDescent="0.35">
      <c r="A424" s="47"/>
      <c r="B424" s="50"/>
      <c r="C424" s="101" t="s">
        <v>264</v>
      </c>
      <c r="D424" s="113"/>
      <c r="E424" s="96"/>
      <c r="F424" s="94"/>
      <c r="G424" s="82"/>
      <c r="H424" s="119"/>
      <c r="I424" s="73"/>
      <c r="J424" s="121"/>
      <c r="K424" s="100"/>
      <c r="L424" s="99"/>
      <c r="M424" s="89"/>
      <c r="N424" s="89"/>
      <c r="O424" s="90"/>
    </row>
    <row r="425" spans="1:15" s="4" customFormat="1" x14ac:dyDescent="0.35">
      <c r="A425" s="47"/>
      <c r="B425" s="50"/>
      <c r="C425" s="137" t="s">
        <v>116</v>
      </c>
      <c r="D425" s="113"/>
      <c r="E425" s="96"/>
      <c r="F425" s="94"/>
      <c r="G425" s="82"/>
      <c r="H425" s="119"/>
      <c r="I425" s="123"/>
      <c r="J425" s="121"/>
      <c r="K425" s="100"/>
      <c r="L425" s="127"/>
      <c r="M425" s="89"/>
      <c r="N425" s="89"/>
      <c r="O425" s="90"/>
    </row>
    <row r="426" spans="1:15" s="4" customFormat="1" x14ac:dyDescent="0.35">
      <c r="A426" s="47">
        <f>IF(G426&lt;&gt;"",1+MAX($A$9:A425),"")</f>
        <v>204</v>
      </c>
      <c r="B426" s="50"/>
      <c r="C426" s="128" t="s">
        <v>265</v>
      </c>
      <c r="D426" s="113">
        <v>6</v>
      </c>
      <c r="E426" s="96">
        <v>0.05</v>
      </c>
      <c r="F426" s="94">
        <f>CEILING(SUM(D426:D426)*(1+E426),1)</f>
        <v>7</v>
      </c>
      <c r="G426" s="82" t="s">
        <v>112</v>
      </c>
      <c r="H426" s="119"/>
      <c r="I426" s="123">
        <f>H426*F426</f>
        <v>0</v>
      </c>
      <c r="J426" s="121">
        <v>75</v>
      </c>
      <c r="K426" s="100">
        <f>J426*I426</f>
        <v>0</v>
      </c>
      <c r="L426" s="127"/>
      <c r="M426" s="89">
        <f>L426*F426</f>
        <v>0</v>
      </c>
      <c r="N426" s="89">
        <f>M426+K426</f>
        <v>0</v>
      </c>
      <c r="O426" s="90"/>
    </row>
    <row r="427" spans="1:15" s="4" customFormat="1" x14ac:dyDescent="0.35">
      <c r="A427" s="47"/>
      <c r="B427" s="50"/>
      <c r="C427" s="137" t="s">
        <v>269</v>
      </c>
      <c r="D427" s="113"/>
      <c r="E427" s="96"/>
      <c r="F427" s="94"/>
      <c r="G427" s="82"/>
      <c r="H427" s="119"/>
      <c r="I427" s="123"/>
      <c r="J427" s="121"/>
      <c r="K427" s="100"/>
      <c r="L427" s="127"/>
      <c r="M427" s="89"/>
      <c r="N427" s="89"/>
      <c r="O427" s="90"/>
    </row>
    <row r="428" spans="1:15" s="4" customFormat="1" x14ac:dyDescent="0.35">
      <c r="A428" s="47">
        <f>IF(G428&lt;&gt;"",1+MAX($A$9:A426),"")</f>
        <v>205</v>
      </c>
      <c r="B428" s="50"/>
      <c r="C428" s="128" t="s">
        <v>267</v>
      </c>
      <c r="D428" s="113">
        <v>18</v>
      </c>
      <c r="E428" s="96">
        <v>0.05</v>
      </c>
      <c r="F428" s="94">
        <f t="shared" ref="F428" si="377">CEILING(SUM(D428:D428)*(1+E428),1)</f>
        <v>19</v>
      </c>
      <c r="G428" s="82" t="s">
        <v>112</v>
      </c>
      <c r="H428" s="119"/>
      <c r="I428" s="123">
        <f t="shared" ref="I428" si="378">H428*F428</f>
        <v>0</v>
      </c>
      <c r="J428" s="121">
        <v>75</v>
      </c>
      <c r="K428" s="100">
        <f t="shared" ref="K428" si="379">J428*I428</f>
        <v>0</v>
      </c>
      <c r="L428" s="127"/>
      <c r="M428" s="89">
        <f t="shared" ref="M428" si="380">L428*F428</f>
        <v>0</v>
      </c>
      <c r="N428" s="89">
        <f t="shared" ref="N428" si="381">M428+K428</f>
        <v>0</v>
      </c>
      <c r="O428" s="90"/>
    </row>
    <row r="429" spans="1:15" s="4" customFormat="1" x14ac:dyDescent="0.35">
      <c r="A429" s="47"/>
      <c r="B429" s="50"/>
      <c r="C429" s="128"/>
      <c r="D429" s="113"/>
      <c r="E429" s="96"/>
      <c r="F429" s="94"/>
      <c r="G429" s="82"/>
      <c r="H429" s="119"/>
      <c r="I429" s="123"/>
      <c r="J429" s="121"/>
      <c r="K429" s="100"/>
      <c r="L429" s="127"/>
      <c r="M429" s="89"/>
      <c r="N429" s="89"/>
      <c r="O429" s="90"/>
    </row>
    <row r="430" spans="1:15" s="4" customFormat="1" x14ac:dyDescent="0.35">
      <c r="A430" s="47" t="str">
        <f>IF(G430&lt;&gt;"",1+MAX($A$9:A428),"")</f>
        <v/>
      </c>
      <c r="B430" s="51"/>
      <c r="C430" s="130" t="s">
        <v>203</v>
      </c>
      <c r="D430" s="134">
        <v>2</v>
      </c>
      <c r="E430" s="95"/>
      <c r="F430" s="94"/>
      <c r="G430" s="39"/>
      <c r="H430" s="76"/>
      <c r="I430" s="73"/>
      <c r="J430" s="77"/>
      <c r="K430" s="74"/>
      <c r="L430" s="75"/>
      <c r="M430" s="40"/>
      <c r="N430" s="40"/>
      <c r="O430" s="46"/>
    </row>
    <row r="431" spans="1:15" s="4" customFormat="1" x14ac:dyDescent="0.35">
      <c r="A431" s="47" t="str">
        <f>IF(G431&lt;&gt;"",1+MAX($A$9:A430),"")</f>
        <v/>
      </c>
      <c r="B431" s="51"/>
      <c r="C431" s="101" t="s">
        <v>221</v>
      </c>
      <c r="D431" s="109"/>
      <c r="E431" s="95"/>
      <c r="F431" s="94"/>
      <c r="G431" s="39"/>
      <c r="H431" s="76"/>
      <c r="I431" s="73"/>
      <c r="J431" s="97"/>
      <c r="K431" s="98"/>
      <c r="L431" s="99"/>
      <c r="M431" s="40"/>
      <c r="N431" s="40"/>
      <c r="O431" s="46"/>
    </row>
    <row r="432" spans="1:15" s="4" customFormat="1" x14ac:dyDescent="0.35">
      <c r="A432" s="47"/>
      <c r="B432" s="50"/>
      <c r="C432" s="120" t="s">
        <v>222</v>
      </c>
      <c r="D432" s="113"/>
      <c r="E432" s="95"/>
      <c r="F432" s="94"/>
      <c r="G432" s="39"/>
      <c r="H432" s="119"/>
      <c r="I432" s="123"/>
      <c r="J432" s="121"/>
      <c r="K432" s="100"/>
      <c r="L432" s="127"/>
      <c r="M432" s="89"/>
      <c r="N432" s="89"/>
      <c r="O432" s="45"/>
    </row>
    <row r="433" spans="1:15" s="4" customFormat="1" x14ac:dyDescent="0.35">
      <c r="A433" s="47"/>
      <c r="B433" s="50"/>
      <c r="C433" s="136" t="s">
        <v>114</v>
      </c>
      <c r="D433" s="113"/>
      <c r="E433" s="95"/>
      <c r="F433" s="94"/>
      <c r="G433" s="39"/>
      <c r="H433" s="119"/>
      <c r="I433" s="123"/>
      <c r="J433" s="121"/>
      <c r="K433" s="100"/>
      <c r="L433" s="127"/>
      <c r="M433" s="89"/>
      <c r="N433" s="89"/>
      <c r="O433" s="45"/>
    </row>
    <row r="434" spans="1:15" s="4" customFormat="1" x14ac:dyDescent="0.35">
      <c r="A434" s="47">
        <f>IF(G434&lt;&gt;"",1+MAX($A$9:A432),"")</f>
        <v>206</v>
      </c>
      <c r="B434" s="50"/>
      <c r="C434" s="36" t="s">
        <v>281</v>
      </c>
      <c r="D434" s="113">
        <v>6</v>
      </c>
      <c r="E434" s="95">
        <v>0.05</v>
      </c>
      <c r="F434" s="94">
        <f t="shared" ref="F434" si="382">CEILING(SUM(D434:D434)*(1+E434),1)</f>
        <v>7</v>
      </c>
      <c r="G434" s="39" t="s">
        <v>112</v>
      </c>
      <c r="H434" s="119"/>
      <c r="I434" s="123">
        <f t="shared" ref="I434" si="383">H434*F434</f>
        <v>0</v>
      </c>
      <c r="J434" s="121">
        <v>75</v>
      </c>
      <c r="K434" s="100">
        <f t="shared" ref="K434" si="384">J434*I434</f>
        <v>0</v>
      </c>
      <c r="L434" s="127"/>
      <c r="M434" s="89">
        <f t="shared" ref="M434" si="385">L434*F434</f>
        <v>0</v>
      </c>
      <c r="N434" s="89">
        <f t="shared" ref="N434" si="386">M434+K434</f>
        <v>0</v>
      </c>
      <c r="O434" s="45"/>
    </row>
    <row r="435" spans="1:15" s="4" customFormat="1" x14ac:dyDescent="0.35">
      <c r="A435" s="47"/>
      <c r="B435" s="50"/>
      <c r="C435" s="120" t="s">
        <v>278</v>
      </c>
      <c r="D435" s="113"/>
      <c r="E435" s="95"/>
      <c r="F435" s="94"/>
      <c r="G435" s="39"/>
      <c r="H435" s="119"/>
      <c r="I435" s="123"/>
      <c r="J435" s="121"/>
      <c r="K435" s="100"/>
      <c r="L435" s="127"/>
      <c r="M435" s="89"/>
      <c r="N435" s="89"/>
      <c r="O435" s="45"/>
    </row>
    <row r="436" spans="1:15" s="4" customFormat="1" x14ac:dyDescent="0.35">
      <c r="A436" s="47"/>
      <c r="B436" s="50"/>
      <c r="C436" s="136" t="s">
        <v>114</v>
      </c>
      <c r="D436" s="113"/>
      <c r="E436" s="95"/>
      <c r="F436" s="94"/>
      <c r="G436" s="39"/>
      <c r="H436" s="119"/>
      <c r="I436" s="123"/>
      <c r="J436" s="121"/>
      <c r="K436" s="100"/>
      <c r="L436" s="127"/>
      <c r="M436" s="89"/>
      <c r="N436" s="89"/>
      <c r="O436" s="45"/>
    </row>
    <row r="437" spans="1:15" s="4" customFormat="1" x14ac:dyDescent="0.35">
      <c r="A437" s="47">
        <f>IF(G437&lt;&gt;"",1+MAX($A$9:A435),"")</f>
        <v>207</v>
      </c>
      <c r="B437" s="50"/>
      <c r="C437" s="36" t="s">
        <v>279</v>
      </c>
      <c r="D437" s="113">
        <v>2</v>
      </c>
      <c r="E437" s="95">
        <v>0.05</v>
      </c>
      <c r="F437" s="94">
        <f t="shared" ref="F437" si="387">CEILING(SUM(D437:D437)*(1+E437),1)</f>
        <v>3</v>
      </c>
      <c r="G437" s="39" t="s">
        <v>112</v>
      </c>
      <c r="H437" s="119"/>
      <c r="I437" s="123">
        <f t="shared" ref="I437" si="388">H437*F437</f>
        <v>0</v>
      </c>
      <c r="J437" s="121">
        <v>75</v>
      </c>
      <c r="K437" s="100">
        <f t="shared" ref="K437" si="389">J437*I437</f>
        <v>0</v>
      </c>
      <c r="L437" s="127"/>
      <c r="M437" s="89">
        <f t="shared" ref="M437" si="390">L437*F437</f>
        <v>0</v>
      </c>
      <c r="N437" s="89">
        <f t="shared" ref="N437" si="391">M437+K437</f>
        <v>0</v>
      </c>
      <c r="O437" s="45"/>
    </row>
    <row r="438" spans="1:15" s="4" customFormat="1" x14ac:dyDescent="0.35">
      <c r="A438" s="47"/>
      <c r="B438" s="50"/>
      <c r="C438" s="120" t="s">
        <v>280</v>
      </c>
      <c r="D438" s="113"/>
      <c r="E438" s="95"/>
      <c r="F438" s="94"/>
      <c r="G438" s="39"/>
      <c r="H438" s="119"/>
      <c r="I438" s="123"/>
      <c r="J438" s="121"/>
      <c r="K438" s="100"/>
      <c r="L438" s="127"/>
      <c r="M438" s="89"/>
      <c r="N438" s="89"/>
      <c r="O438" s="45"/>
    </row>
    <row r="439" spans="1:15" s="4" customFormat="1" x14ac:dyDescent="0.35">
      <c r="A439" s="47"/>
      <c r="B439" s="50"/>
      <c r="C439" s="136" t="s">
        <v>114</v>
      </c>
      <c r="D439" s="113"/>
      <c r="E439" s="95"/>
      <c r="F439" s="94"/>
      <c r="G439" s="39"/>
      <c r="H439" s="119"/>
      <c r="I439" s="123"/>
      <c r="J439" s="121"/>
      <c r="K439" s="100"/>
      <c r="L439" s="127"/>
      <c r="M439" s="89"/>
      <c r="N439" s="89"/>
      <c r="O439" s="45"/>
    </row>
    <row r="440" spans="1:15" s="4" customFormat="1" x14ac:dyDescent="0.35">
      <c r="A440" s="47">
        <f>IF(G440&lt;&gt;"",1+MAX($A$9:A438),"")</f>
        <v>208</v>
      </c>
      <c r="B440" s="50"/>
      <c r="C440" s="36" t="s">
        <v>233</v>
      </c>
      <c r="D440" s="113">
        <v>4</v>
      </c>
      <c r="E440" s="95">
        <v>0.05</v>
      </c>
      <c r="F440" s="94">
        <f t="shared" ref="F440" si="392">CEILING(SUM(D440:D440)*(1+E440),1)</f>
        <v>5</v>
      </c>
      <c r="G440" s="39" t="s">
        <v>112</v>
      </c>
      <c r="H440" s="119"/>
      <c r="I440" s="123">
        <f t="shared" ref="I440" si="393">H440*F440</f>
        <v>0</v>
      </c>
      <c r="J440" s="121">
        <v>75</v>
      </c>
      <c r="K440" s="100">
        <f t="shared" ref="K440" si="394">J440*I440</f>
        <v>0</v>
      </c>
      <c r="L440" s="127"/>
      <c r="M440" s="89">
        <f t="shared" ref="M440" si="395">L440*F440</f>
        <v>0</v>
      </c>
      <c r="N440" s="89">
        <f t="shared" ref="N440" si="396">M440+K440</f>
        <v>0</v>
      </c>
      <c r="O440" s="45"/>
    </row>
    <row r="441" spans="1:15" s="4" customFormat="1" x14ac:dyDescent="0.35">
      <c r="A441" s="47"/>
      <c r="B441" s="50"/>
      <c r="C441" s="120" t="s">
        <v>232</v>
      </c>
      <c r="D441" s="113"/>
      <c r="E441" s="95"/>
      <c r="F441" s="94"/>
      <c r="G441" s="39"/>
      <c r="H441" s="119"/>
      <c r="I441" s="123"/>
      <c r="J441" s="121"/>
      <c r="K441" s="100"/>
      <c r="L441" s="127"/>
      <c r="M441" s="89"/>
      <c r="N441" s="89"/>
      <c r="O441" s="45"/>
    </row>
    <row r="442" spans="1:15" s="4" customFormat="1" x14ac:dyDescent="0.35">
      <c r="A442" s="47"/>
      <c r="B442" s="50"/>
      <c r="C442" s="136" t="s">
        <v>114</v>
      </c>
      <c r="D442" s="113"/>
      <c r="E442" s="95"/>
      <c r="F442" s="94"/>
      <c r="G442" s="39"/>
      <c r="H442" s="119"/>
      <c r="I442" s="123"/>
      <c r="J442" s="121"/>
      <c r="K442" s="100"/>
      <c r="L442" s="127"/>
      <c r="M442" s="89"/>
      <c r="N442" s="89"/>
      <c r="O442" s="45"/>
    </row>
    <row r="443" spans="1:15" s="4" customFormat="1" x14ac:dyDescent="0.35">
      <c r="A443" s="47">
        <f>IF(G443&lt;&gt;"",1+MAX($A$9:A441),"")</f>
        <v>209</v>
      </c>
      <c r="B443" s="50"/>
      <c r="C443" s="36" t="s">
        <v>273</v>
      </c>
      <c r="D443" s="113">
        <v>12</v>
      </c>
      <c r="E443" s="95">
        <v>0.05</v>
      </c>
      <c r="F443" s="94">
        <f t="shared" ref="F443:F444" si="397">CEILING(SUM(D443:D443)*(1+E443),1)</f>
        <v>13</v>
      </c>
      <c r="G443" s="39" t="s">
        <v>112</v>
      </c>
      <c r="H443" s="119"/>
      <c r="I443" s="123">
        <f t="shared" ref="I443:I444" si="398">H443*F443</f>
        <v>0</v>
      </c>
      <c r="J443" s="121">
        <v>75</v>
      </c>
      <c r="K443" s="100">
        <f t="shared" ref="K443:K444" si="399">J443*I443</f>
        <v>0</v>
      </c>
      <c r="L443" s="127"/>
      <c r="M443" s="89">
        <f t="shared" ref="M443:M444" si="400">L443*F443</f>
        <v>0</v>
      </c>
      <c r="N443" s="89">
        <f t="shared" ref="N443:N444" si="401">M443+K443</f>
        <v>0</v>
      </c>
      <c r="O443" s="45"/>
    </row>
    <row r="444" spans="1:15" s="4" customFormat="1" x14ac:dyDescent="0.35">
      <c r="A444" s="47">
        <v>210</v>
      </c>
      <c r="B444" s="50"/>
      <c r="C444" s="36" t="s">
        <v>274</v>
      </c>
      <c r="D444" s="113">
        <v>4</v>
      </c>
      <c r="E444" s="95">
        <v>0.05</v>
      </c>
      <c r="F444" s="94">
        <f t="shared" si="397"/>
        <v>5</v>
      </c>
      <c r="G444" s="39" t="s">
        <v>112</v>
      </c>
      <c r="H444" s="119"/>
      <c r="I444" s="123">
        <f t="shared" si="398"/>
        <v>0</v>
      </c>
      <c r="J444" s="121">
        <v>75</v>
      </c>
      <c r="K444" s="100">
        <f t="shared" si="399"/>
        <v>0</v>
      </c>
      <c r="L444" s="127"/>
      <c r="M444" s="89">
        <f t="shared" si="400"/>
        <v>0</v>
      </c>
      <c r="N444" s="89">
        <f t="shared" si="401"/>
        <v>0</v>
      </c>
      <c r="O444" s="45"/>
    </row>
    <row r="445" spans="1:15" s="4" customFormat="1" x14ac:dyDescent="0.35">
      <c r="A445" s="47" t="str">
        <f>IF(G445&lt;&gt;"",1+MAX($A$9:A443),"")</f>
        <v/>
      </c>
      <c r="B445" s="50"/>
      <c r="C445" s="120" t="s">
        <v>237</v>
      </c>
      <c r="D445" s="113"/>
      <c r="E445" s="95"/>
      <c r="F445" s="94"/>
      <c r="G445" s="39"/>
      <c r="H445" s="119"/>
      <c r="I445" s="123"/>
      <c r="J445" s="121"/>
      <c r="K445" s="100"/>
      <c r="L445" s="127"/>
      <c r="M445" s="89"/>
      <c r="N445" s="89"/>
      <c r="O445" s="45"/>
    </row>
    <row r="446" spans="1:15" s="4" customFormat="1" x14ac:dyDescent="0.35">
      <c r="A446" s="47"/>
      <c r="B446" s="50"/>
      <c r="C446" s="136" t="s">
        <v>114</v>
      </c>
      <c r="D446" s="113"/>
      <c r="E446" s="95"/>
      <c r="F446" s="94"/>
      <c r="G446" s="39"/>
      <c r="H446" s="119"/>
      <c r="I446" s="123"/>
      <c r="J446" s="121"/>
      <c r="K446" s="100"/>
      <c r="L446" s="127"/>
      <c r="M446" s="89"/>
      <c r="N446" s="89"/>
      <c r="O446" s="45"/>
    </row>
    <row r="447" spans="1:15" s="4" customFormat="1" x14ac:dyDescent="0.35">
      <c r="A447" s="47">
        <f>IF(G447&lt;&gt;"",1+MAX($A$9:A445),"")</f>
        <v>211</v>
      </c>
      <c r="B447" s="50"/>
      <c r="C447" s="36" t="s">
        <v>238</v>
      </c>
      <c r="D447" s="113">
        <v>4</v>
      </c>
      <c r="E447" s="95">
        <v>0.05</v>
      </c>
      <c r="F447" s="94">
        <f t="shared" ref="F447" si="402">CEILING(SUM(D447:D447)*(1+E447),1)</f>
        <v>5</v>
      </c>
      <c r="G447" s="39" t="s">
        <v>112</v>
      </c>
      <c r="H447" s="119"/>
      <c r="I447" s="123">
        <f t="shared" ref="I447" si="403">H447*F447</f>
        <v>0</v>
      </c>
      <c r="J447" s="121">
        <v>75</v>
      </c>
      <c r="K447" s="100">
        <f t="shared" ref="K447" si="404">J447*I447</f>
        <v>0</v>
      </c>
      <c r="L447" s="127"/>
      <c r="M447" s="89">
        <f t="shared" ref="M447" si="405">L447*F447</f>
        <v>0</v>
      </c>
      <c r="N447" s="89">
        <f t="shared" ref="N447" si="406">M447+K447</f>
        <v>0</v>
      </c>
      <c r="O447" s="45"/>
    </row>
    <row r="448" spans="1:15" s="4" customFormat="1" x14ac:dyDescent="0.35">
      <c r="A448" s="47"/>
      <c r="B448" s="50"/>
      <c r="C448" s="120" t="s">
        <v>239</v>
      </c>
      <c r="D448" s="113"/>
      <c r="E448" s="95"/>
      <c r="F448" s="94"/>
      <c r="G448" s="39"/>
      <c r="H448" s="119"/>
      <c r="I448" s="123"/>
      <c r="J448" s="121"/>
      <c r="K448" s="100"/>
      <c r="L448" s="127"/>
      <c r="M448" s="89"/>
      <c r="N448" s="89"/>
      <c r="O448" s="45"/>
    </row>
    <row r="449" spans="1:15" s="4" customFormat="1" x14ac:dyDescent="0.35">
      <c r="A449" s="47"/>
      <c r="B449" s="50"/>
      <c r="C449" s="136" t="s">
        <v>114</v>
      </c>
      <c r="D449" s="113"/>
      <c r="E449" s="95"/>
      <c r="F449" s="94"/>
      <c r="G449" s="39"/>
      <c r="H449" s="119"/>
      <c r="I449" s="123"/>
      <c r="J449" s="121"/>
      <c r="K449" s="100"/>
      <c r="L449" s="127"/>
      <c r="M449" s="89"/>
      <c r="N449" s="89"/>
      <c r="O449" s="45"/>
    </row>
    <row r="450" spans="1:15" s="4" customFormat="1" x14ac:dyDescent="0.35">
      <c r="A450" s="47">
        <f>IF(G450&lt;&gt;"",1+MAX($A$9:A448),"")</f>
        <v>212</v>
      </c>
      <c r="B450" s="50"/>
      <c r="C450" s="36" t="s">
        <v>240</v>
      </c>
      <c r="D450" s="113">
        <v>14</v>
      </c>
      <c r="E450" s="95">
        <v>0.05</v>
      </c>
      <c r="F450" s="94">
        <f t="shared" ref="F450" si="407">CEILING(SUM(D450:D450)*(1+E450),1)</f>
        <v>15</v>
      </c>
      <c r="G450" s="39" t="s">
        <v>112</v>
      </c>
      <c r="H450" s="119"/>
      <c r="I450" s="123">
        <f t="shared" ref="I450" si="408">H450*F450</f>
        <v>0</v>
      </c>
      <c r="J450" s="121">
        <v>75</v>
      </c>
      <c r="K450" s="100">
        <f t="shared" ref="K450" si="409">J450*I450</f>
        <v>0</v>
      </c>
      <c r="L450" s="127"/>
      <c r="M450" s="89">
        <f t="shared" ref="M450" si="410">L450*F450</f>
        <v>0</v>
      </c>
      <c r="N450" s="89">
        <f t="shared" ref="N450" si="411">M450+K450</f>
        <v>0</v>
      </c>
      <c r="O450" s="45"/>
    </row>
    <row r="451" spans="1:15" s="4" customFormat="1" x14ac:dyDescent="0.35">
      <c r="A451" s="47"/>
      <c r="B451" s="50"/>
      <c r="C451" s="36"/>
      <c r="D451" s="113"/>
      <c r="E451" s="95"/>
      <c r="F451" s="94"/>
      <c r="G451" s="39"/>
      <c r="H451" s="119"/>
      <c r="I451" s="123"/>
      <c r="J451" s="121"/>
      <c r="K451" s="100"/>
      <c r="L451" s="127"/>
      <c r="M451" s="89"/>
      <c r="N451" s="89"/>
      <c r="O451" s="45"/>
    </row>
    <row r="452" spans="1:15" s="4" customFormat="1" x14ac:dyDescent="0.35">
      <c r="A452" s="47" t="str">
        <f>IF(G452&lt;&gt;"",1+MAX($A$9:A451),"")</f>
        <v/>
      </c>
      <c r="B452" s="81"/>
      <c r="C452" s="101" t="s">
        <v>242</v>
      </c>
      <c r="D452" s="109"/>
      <c r="E452" s="96"/>
      <c r="F452" s="94"/>
      <c r="G452" s="82"/>
      <c r="H452" s="119"/>
      <c r="I452" s="73"/>
      <c r="J452" s="97"/>
      <c r="K452" s="100"/>
      <c r="L452" s="99"/>
      <c r="M452" s="89"/>
      <c r="N452" s="89"/>
      <c r="O452" s="87"/>
    </row>
    <row r="453" spans="1:15" s="4" customFormat="1" x14ac:dyDescent="0.35">
      <c r="A453" s="47"/>
      <c r="B453" s="50"/>
      <c r="C453" s="120" t="s">
        <v>245</v>
      </c>
      <c r="D453" s="113"/>
      <c r="E453" s="95"/>
      <c r="F453" s="94"/>
      <c r="G453" s="39"/>
      <c r="H453" s="119"/>
      <c r="I453" s="73"/>
      <c r="J453" s="121"/>
      <c r="K453" s="100"/>
      <c r="L453" s="99"/>
      <c r="M453" s="89"/>
      <c r="N453" s="89"/>
      <c r="O453" s="90"/>
    </row>
    <row r="454" spans="1:15" s="4" customFormat="1" x14ac:dyDescent="0.35">
      <c r="A454" s="47">
        <f>IF(G454&lt;&gt;"",1+MAX($A$9:A453),"")</f>
        <v>213</v>
      </c>
      <c r="B454" s="50"/>
      <c r="C454" s="36" t="s">
        <v>275</v>
      </c>
      <c r="D454" s="113">
        <v>2</v>
      </c>
      <c r="E454" s="95">
        <v>0</v>
      </c>
      <c r="F454" s="94">
        <f t="shared" ref="F454:F455" si="412">CEILING(SUM(D454:D454)*(1+E454),1)</f>
        <v>2</v>
      </c>
      <c r="G454" s="39" t="s">
        <v>87</v>
      </c>
      <c r="H454" s="119"/>
      <c r="I454" s="73">
        <f t="shared" ref="I454:I455" si="413">H454*F454</f>
        <v>0</v>
      </c>
      <c r="J454" s="121">
        <v>75</v>
      </c>
      <c r="K454" s="100">
        <f t="shared" ref="K454:K455" si="414">J454*I454</f>
        <v>0</v>
      </c>
      <c r="L454" s="99"/>
      <c r="M454" s="89">
        <f t="shared" ref="M454:M455" si="415">L454*F454</f>
        <v>0</v>
      </c>
      <c r="N454" s="89">
        <f t="shared" ref="N454:N455" si="416">M454+K454</f>
        <v>0</v>
      </c>
      <c r="O454" s="90"/>
    </row>
    <row r="455" spans="1:15" s="4" customFormat="1" x14ac:dyDescent="0.35">
      <c r="A455" s="47">
        <f>IF(G455&lt;&gt;"",1+MAX($A$9:A454),"")</f>
        <v>214</v>
      </c>
      <c r="B455" s="50"/>
      <c r="C455" s="36" t="s">
        <v>276</v>
      </c>
      <c r="D455" s="113">
        <v>2</v>
      </c>
      <c r="E455" s="95">
        <v>0</v>
      </c>
      <c r="F455" s="94">
        <f t="shared" si="412"/>
        <v>2</v>
      </c>
      <c r="G455" s="39" t="s">
        <v>87</v>
      </c>
      <c r="H455" s="119"/>
      <c r="I455" s="73">
        <f t="shared" si="413"/>
        <v>0</v>
      </c>
      <c r="J455" s="121">
        <v>75</v>
      </c>
      <c r="K455" s="100">
        <f t="shared" si="414"/>
        <v>0</v>
      </c>
      <c r="L455" s="99"/>
      <c r="M455" s="89">
        <f t="shared" si="415"/>
        <v>0</v>
      </c>
      <c r="N455" s="89">
        <f t="shared" si="416"/>
        <v>0</v>
      </c>
      <c r="O455" s="90"/>
    </row>
    <row r="456" spans="1:15" s="4" customFormat="1" x14ac:dyDescent="0.35">
      <c r="A456" s="47"/>
      <c r="B456" s="50"/>
      <c r="C456" s="120" t="s">
        <v>248</v>
      </c>
      <c r="D456" s="113"/>
      <c r="E456" s="95"/>
      <c r="F456" s="94"/>
      <c r="G456" s="39"/>
      <c r="H456" s="119"/>
      <c r="I456" s="73"/>
      <c r="J456" s="121"/>
      <c r="K456" s="100"/>
      <c r="L456" s="99"/>
      <c r="M456" s="89"/>
      <c r="N456" s="89"/>
      <c r="O456" s="90"/>
    </row>
    <row r="457" spans="1:15" s="4" customFormat="1" x14ac:dyDescent="0.35">
      <c r="A457" s="47">
        <f>IF(G457&lt;&gt;"",1+MAX($A$9:A456),"")</f>
        <v>215</v>
      </c>
      <c r="B457" s="50"/>
      <c r="C457" s="36" t="s">
        <v>259</v>
      </c>
      <c r="D457" s="113">
        <v>4</v>
      </c>
      <c r="E457" s="95">
        <v>0</v>
      </c>
      <c r="F457" s="94">
        <f t="shared" ref="F457" si="417">CEILING(SUM(D457:D457)*(1+E457),1)</f>
        <v>4</v>
      </c>
      <c r="G457" s="39" t="s">
        <v>87</v>
      </c>
      <c r="H457" s="119"/>
      <c r="I457" s="73">
        <f t="shared" ref="I457" si="418">H457*F457</f>
        <v>0</v>
      </c>
      <c r="J457" s="121">
        <v>75</v>
      </c>
      <c r="K457" s="100">
        <f t="shared" ref="K457" si="419">J457*I457</f>
        <v>0</v>
      </c>
      <c r="L457" s="99"/>
      <c r="M457" s="89">
        <f t="shared" ref="M457" si="420">L457*F457</f>
        <v>0</v>
      </c>
      <c r="N457" s="89">
        <f t="shared" ref="N457" si="421">M457+K457</f>
        <v>0</v>
      </c>
      <c r="O457" s="90"/>
    </row>
    <row r="458" spans="1:15" s="4" customFormat="1" x14ac:dyDescent="0.35">
      <c r="A458" s="47" t="str">
        <f>IF(G458&lt;&gt;"",1+MAX($A$9:A457),"")</f>
        <v/>
      </c>
      <c r="B458" s="50"/>
      <c r="C458" s="36"/>
      <c r="D458" s="113"/>
      <c r="E458" s="95"/>
      <c r="F458" s="94"/>
      <c r="G458" s="39"/>
      <c r="H458" s="119"/>
      <c r="I458" s="73"/>
      <c r="J458" s="97"/>
      <c r="K458" s="100"/>
      <c r="L458" s="99"/>
      <c r="M458" s="89"/>
      <c r="N458" s="89"/>
      <c r="O458" s="90"/>
    </row>
    <row r="459" spans="1:15" s="4" customFormat="1" x14ac:dyDescent="0.35">
      <c r="A459" s="47" t="str">
        <f>IF(G459&lt;&gt;"",1+MAX($A$9:A458),"")</f>
        <v/>
      </c>
      <c r="B459" s="51"/>
      <c r="C459" s="101" t="s">
        <v>260</v>
      </c>
      <c r="D459" s="109"/>
      <c r="E459" s="95"/>
      <c r="F459" s="94"/>
      <c r="G459" s="39"/>
      <c r="H459" s="76"/>
      <c r="I459" s="73"/>
      <c r="J459" s="97"/>
      <c r="K459" s="98"/>
      <c r="L459" s="99"/>
      <c r="M459" s="40"/>
      <c r="N459" s="40"/>
      <c r="O459" s="46"/>
    </row>
    <row r="460" spans="1:15" s="4" customFormat="1" ht="31" x14ac:dyDescent="0.35">
      <c r="A460" s="47">
        <f>IF(G460&lt;&gt;"",1+MAX($A$9:A459),"")</f>
        <v>216</v>
      </c>
      <c r="B460" s="50"/>
      <c r="C460" s="133" t="s">
        <v>300</v>
      </c>
      <c r="D460" s="113">
        <v>2</v>
      </c>
      <c r="E460" s="95">
        <v>0</v>
      </c>
      <c r="F460" s="94">
        <f t="shared" ref="F460" si="422">CEILING(SUM(D460:D460)*(1+E460),1)</f>
        <v>2</v>
      </c>
      <c r="G460" s="39" t="s">
        <v>87</v>
      </c>
      <c r="H460" s="119"/>
      <c r="I460" s="123">
        <f t="shared" ref="I460" si="423">H460*F460</f>
        <v>0</v>
      </c>
      <c r="J460" s="121">
        <v>75</v>
      </c>
      <c r="K460" s="100">
        <f t="shared" ref="K460" si="424">J460*I460</f>
        <v>0</v>
      </c>
      <c r="L460" s="127"/>
      <c r="M460" s="89">
        <f t="shared" ref="M460" si="425">L460*F460</f>
        <v>0</v>
      </c>
      <c r="N460" s="89">
        <f t="shared" ref="N460" si="426">M460+K460</f>
        <v>0</v>
      </c>
      <c r="O460" s="45"/>
    </row>
    <row r="461" spans="1:15" s="4" customFormat="1" ht="31" x14ac:dyDescent="0.35">
      <c r="A461" s="47">
        <f>IF(G461&lt;&gt;"",1+MAX($A$9:A460),"")</f>
        <v>217</v>
      </c>
      <c r="B461" s="50"/>
      <c r="C461" s="133" t="s">
        <v>301</v>
      </c>
      <c r="D461" s="113">
        <v>2</v>
      </c>
      <c r="E461" s="95">
        <v>0</v>
      </c>
      <c r="F461" s="94">
        <f t="shared" ref="F461:F462" si="427">CEILING(SUM(D461:D461)*(1+E461),1)</f>
        <v>2</v>
      </c>
      <c r="G461" s="39" t="s">
        <v>87</v>
      </c>
      <c r="H461" s="119"/>
      <c r="I461" s="123">
        <f t="shared" ref="I461:I462" si="428">H461*F461</f>
        <v>0</v>
      </c>
      <c r="J461" s="121">
        <v>75</v>
      </c>
      <c r="K461" s="100">
        <f t="shared" ref="K461:K462" si="429">J461*I461</f>
        <v>0</v>
      </c>
      <c r="L461" s="127"/>
      <c r="M461" s="89">
        <f t="shared" ref="M461:M462" si="430">L461*F461</f>
        <v>0</v>
      </c>
      <c r="N461" s="89">
        <f t="shared" ref="N461:N462" si="431">M461+K461</f>
        <v>0</v>
      </c>
      <c r="O461" s="45"/>
    </row>
    <row r="462" spans="1:15" s="4" customFormat="1" ht="31" x14ac:dyDescent="0.35">
      <c r="A462" s="47">
        <f>IF(G462&lt;&gt;"",1+MAX($A$9:A461),"")</f>
        <v>218</v>
      </c>
      <c r="B462" s="50"/>
      <c r="C462" s="133" t="s">
        <v>289</v>
      </c>
      <c r="D462" s="113">
        <v>2</v>
      </c>
      <c r="E462" s="95">
        <v>0</v>
      </c>
      <c r="F462" s="94">
        <f t="shared" si="427"/>
        <v>2</v>
      </c>
      <c r="G462" s="39" t="s">
        <v>87</v>
      </c>
      <c r="H462" s="119"/>
      <c r="I462" s="123">
        <f t="shared" si="428"/>
        <v>0</v>
      </c>
      <c r="J462" s="121">
        <v>75</v>
      </c>
      <c r="K462" s="100">
        <f t="shared" si="429"/>
        <v>0</v>
      </c>
      <c r="L462" s="127"/>
      <c r="M462" s="89">
        <f t="shared" si="430"/>
        <v>0</v>
      </c>
      <c r="N462" s="89">
        <f t="shared" si="431"/>
        <v>0</v>
      </c>
      <c r="O462" s="45"/>
    </row>
    <row r="463" spans="1:15" s="4" customFormat="1" x14ac:dyDescent="0.35">
      <c r="A463" s="47" t="str">
        <f>IF(G463&lt;&gt;"",1+MAX($A$9:A462),"")</f>
        <v/>
      </c>
      <c r="B463" s="50"/>
      <c r="C463" s="36"/>
      <c r="D463" s="113"/>
      <c r="E463" s="95"/>
      <c r="F463" s="94"/>
      <c r="G463" s="39"/>
      <c r="H463" s="119"/>
      <c r="I463" s="73"/>
      <c r="J463" s="97"/>
      <c r="K463" s="100"/>
      <c r="L463" s="99"/>
      <c r="M463" s="89"/>
      <c r="N463" s="89"/>
      <c r="O463" s="90"/>
    </row>
    <row r="464" spans="1:15" s="4" customFormat="1" x14ac:dyDescent="0.35">
      <c r="A464" s="47" t="str">
        <f>IF(G464&lt;&gt;"",1+MAX($A$9:A463),"")</f>
        <v/>
      </c>
      <c r="B464" s="51"/>
      <c r="C464" s="101" t="s">
        <v>270</v>
      </c>
      <c r="D464" s="109"/>
      <c r="E464" s="95"/>
      <c r="F464" s="94"/>
      <c r="G464" s="39"/>
      <c r="H464" s="76"/>
      <c r="I464" s="73"/>
      <c r="J464" s="97"/>
      <c r="K464" s="98"/>
      <c r="L464" s="99"/>
      <c r="M464" s="40"/>
      <c r="N464" s="40"/>
      <c r="O464" s="46"/>
    </row>
    <row r="465" spans="1:15" s="4" customFormat="1" x14ac:dyDescent="0.35">
      <c r="A465" s="47">
        <f>IF(G465&lt;&gt;"",1+MAX($A$9:A464),"")</f>
        <v>219</v>
      </c>
      <c r="B465" s="50"/>
      <c r="C465" s="36" t="s">
        <v>271</v>
      </c>
      <c r="D465" s="113">
        <v>2</v>
      </c>
      <c r="E465" s="95">
        <v>0</v>
      </c>
      <c r="F465" s="94">
        <f t="shared" ref="F465" si="432">CEILING(SUM(D465:D465)*(1+E465),1)</f>
        <v>2</v>
      </c>
      <c r="G465" s="39" t="s">
        <v>87</v>
      </c>
      <c r="H465" s="119"/>
      <c r="I465" s="123">
        <f t="shared" ref="I465" si="433">H465*F465</f>
        <v>0</v>
      </c>
      <c r="J465" s="121">
        <v>75</v>
      </c>
      <c r="K465" s="100">
        <f t="shared" ref="K465" si="434">J465*I465</f>
        <v>0</v>
      </c>
      <c r="L465" s="127"/>
      <c r="M465" s="89">
        <f t="shared" ref="M465" si="435">L465*F465</f>
        <v>0</v>
      </c>
      <c r="N465" s="89">
        <f t="shared" ref="N465" si="436">M465+K465</f>
        <v>0</v>
      </c>
      <c r="O465" s="45"/>
    </row>
    <row r="466" spans="1:15" s="4" customFormat="1" x14ac:dyDescent="0.35">
      <c r="A466" s="47" t="str">
        <f>IF(G466&lt;&gt;"",1+MAX($A$9:A465),"")</f>
        <v/>
      </c>
      <c r="B466" s="50"/>
      <c r="C466" s="102"/>
      <c r="D466" s="113"/>
      <c r="E466" s="95"/>
      <c r="F466" s="94"/>
      <c r="G466" s="39"/>
      <c r="H466" s="119"/>
      <c r="I466" s="73"/>
      <c r="J466" s="97"/>
      <c r="K466" s="100"/>
      <c r="L466" s="99"/>
      <c r="M466" s="89"/>
      <c r="N466" s="89"/>
      <c r="O466" s="90"/>
    </row>
    <row r="467" spans="1:15" s="4" customFormat="1" x14ac:dyDescent="0.35">
      <c r="A467" s="47" t="str">
        <f>IF(G467&lt;&gt;"",1+MAX($A$9:A466),"")</f>
        <v/>
      </c>
      <c r="B467" s="81"/>
      <c r="C467" s="101" t="s">
        <v>261</v>
      </c>
      <c r="D467" s="113"/>
      <c r="E467" s="96"/>
      <c r="F467" s="94"/>
      <c r="G467" s="82"/>
      <c r="H467" s="119"/>
      <c r="I467" s="73"/>
      <c r="J467" s="97"/>
      <c r="K467" s="100"/>
      <c r="L467" s="99"/>
      <c r="M467" s="89"/>
      <c r="N467" s="89"/>
      <c r="O467" s="90"/>
    </row>
    <row r="468" spans="1:15" s="4" customFormat="1" ht="31" x14ac:dyDescent="0.35">
      <c r="A468" s="47">
        <f>IF(G468&lt;&gt;"",1+MAX($A$9:A467),"")</f>
        <v>220</v>
      </c>
      <c r="B468" s="81"/>
      <c r="C468" s="128" t="s">
        <v>302</v>
      </c>
      <c r="D468" s="113">
        <v>2</v>
      </c>
      <c r="E468" s="96">
        <v>0</v>
      </c>
      <c r="F468" s="94">
        <f t="shared" ref="F468" si="437">CEILING(SUM(D468:D468)*(1+E468),1)</f>
        <v>2</v>
      </c>
      <c r="G468" s="82" t="s">
        <v>87</v>
      </c>
      <c r="H468" s="119"/>
      <c r="I468" s="73">
        <f t="shared" ref="I468" si="438">H468*F468</f>
        <v>0</v>
      </c>
      <c r="J468" s="121">
        <v>75</v>
      </c>
      <c r="K468" s="100">
        <f t="shared" ref="K468" si="439">J468*I468</f>
        <v>0</v>
      </c>
      <c r="L468" s="99"/>
      <c r="M468" s="89">
        <f t="shared" ref="M468" si="440">L468*F468</f>
        <v>0</v>
      </c>
      <c r="N468" s="89">
        <f t="shared" ref="N468" si="441">M468+K468</f>
        <v>0</v>
      </c>
      <c r="O468" s="90"/>
    </row>
    <row r="469" spans="1:15" s="4" customFormat="1" ht="31" x14ac:dyDescent="0.35">
      <c r="A469" s="47">
        <f>IF(G469&lt;&gt;"",1+MAX($A$9:A468),"")</f>
        <v>221</v>
      </c>
      <c r="B469" s="81"/>
      <c r="C469" s="128" t="s">
        <v>303</v>
      </c>
      <c r="D469" s="113">
        <v>2</v>
      </c>
      <c r="E469" s="96">
        <v>0</v>
      </c>
      <c r="F469" s="94">
        <f t="shared" ref="F469:F473" si="442">CEILING(SUM(D469:D469)*(1+E469),1)</f>
        <v>2</v>
      </c>
      <c r="G469" s="82" t="s">
        <v>87</v>
      </c>
      <c r="H469" s="119"/>
      <c r="I469" s="73">
        <f t="shared" ref="I469:I473" si="443">H469*F469</f>
        <v>0</v>
      </c>
      <c r="J469" s="121">
        <v>75</v>
      </c>
      <c r="K469" s="100">
        <f t="shared" ref="K469:K473" si="444">J469*I469</f>
        <v>0</v>
      </c>
      <c r="L469" s="99"/>
      <c r="M469" s="89">
        <f t="shared" ref="M469:M473" si="445">L469*F469</f>
        <v>0</v>
      </c>
      <c r="N469" s="89">
        <f t="shared" ref="N469:N473" si="446">M469+K469</f>
        <v>0</v>
      </c>
      <c r="O469" s="90"/>
    </row>
    <row r="470" spans="1:15" s="4" customFormat="1" ht="31" x14ac:dyDescent="0.35">
      <c r="A470" s="47">
        <f>IF(G470&lt;&gt;"",1+MAX($A$9:A469),"")</f>
        <v>222</v>
      </c>
      <c r="B470" s="81"/>
      <c r="C470" s="128" t="s">
        <v>304</v>
      </c>
      <c r="D470" s="113">
        <v>2</v>
      </c>
      <c r="E470" s="96">
        <v>0</v>
      </c>
      <c r="F470" s="94">
        <f t="shared" si="442"/>
        <v>2</v>
      </c>
      <c r="G470" s="82" t="s">
        <v>87</v>
      </c>
      <c r="H470" s="119"/>
      <c r="I470" s="73">
        <f t="shared" si="443"/>
        <v>0</v>
      </c>
      <c r="J470" s="121">
        <v>75</v>
      </c>
      <c r="K470" s="100">
        <f t="shared" si="444"/>
        <v>0</v>
      </c>
      <c r="L470" s="99"/>
      <c r="M470" s="89">
        <f t="shared" si="445"/>
        <v>0</v>
      </c>
      <c r="N470" s="89">
        <f t="shared" si="446"/>
        <v>0</v>
      </c>
      <c r="O470" s="90"/>
    </row>
    <row r="471" spans="1:15" s="4" customFormat="1" x14ac:dyDescent="0.35">
      <c r="A471" s="47">
        <f>IF(G471&lt;&gt;"",1+MAX($A$9:A470),"")</f>
        <v>223</v>
      </c>
      <c r="B471" s="81"/>
      <c r="C471" s="137" t="s">
        <v>305</v>
      </c>
      <c r="D471" s="113">
        <v>2</v>
      </c>
      <c r="E471" s="96">
        <v>0</v>
      </c>
      <c r="F471" s="94">
        <f t="shared" si="442"/>
        <v>2</v>
      </c>
      <c r="G471" s="82" t="s">
        <v>87</v>
      </c>
      <c r="H471" s="119"/>
      <c r="I471" s="73">
        <f t="shared" si="443"/>
        <v>0</v>
      </c>
      <c r="J471" s="121">
        <v>75</v>
      </c>
      <c r="K471" s="100">
        <f t="shared" si="444"/>
        <v>0</v>
      </c>
      <c r="L471" s="99"/>
      <c r="M471" s="89">
        <f t="shared" si="445"/>
        <v>0</v>
      </c>
      <c r="N471" s="89">
        <f t="shared" si="446"/>
        <v>0</v>
      </c>
      <c r="O471" s="90"/>
    </row>
    <row r="472" spans="1:15" s="4" customFormat="1" x14ac:dyDescent="0.35">
      <c r="A472" s="47">
        <f>IF(G472&lt;&gt;"",1+MAX($A$9:A471),"")</f>
        <v>224</v>
      </c>
      <c r="B472" s="81"/>
      <c r="C472" s="128" t="s">
        <v>277</v>
      </c>
      <c r="D472" s="113">
        <v>2</v>
      </c>
      <c r="E472" s="96">
        <v>0</v>
      </c>
      <c r="F472" s="94">
        <f t="shared" si="442"/>
        <v>2</v>
      </c>
      <c r="G472" s="82" t="s">
        <v>87</v>
      </c>
      <c r="H472" s="119"/>
      <c r="I472" s="73">
        <f t="shared" si="443"/>
        <v>0</v>
      </c>
      <c r="J472" s="121">
        <v>75</v>
      </c>
      <c r="K472" s="100">
        <f t="shared" si="444"/>
        <v>0</v>
      </c>
      <c r="L472" s="99"/>
      <c r="M472" s="89">
        <f t="shared" si="445"/>
        <v>0</v>
      </c>
      <c r="N472" s="89">
        <f t="shared" si="446"/>
        <v>0</v>
      </c>
      <c r="O472" s="90"/>
    </row>
    <row r="473" spans="1:15" s="4" customFormat="1" ht="31" x14ac:dyDescent="0.35">
      <c r="A473" s="47">
        <f>IF(G473&lt;&gt;"",1+MAX($A$9:A472),"")</f>
        <v>225</v>
      </c>
      <c r="B473" s="81"/>
      <c r="C473" s="128" t="s">
        <v>306</v>
      </c>
      <c r="D473" s="113">
        <v>2</v>
      </c>
      <c r="E473" s="96">
        <v>0</v>
      </c>
      <c r="F473" s="94">
        <f t="shared" si="442"/>
        <v>2</v>
      </c>
      <c r="G473" s="82" t="s">
        <v>87</v>
      </c>
      <c r="H473" s="119"/>
      <c r="I473" s="73">
        <f t="shared" si="443"/>
        <v>0</v>
      </c>
      <c r="J473" s="121">
        <v>75</v>
      </c>
      <c r="K473" s="100">
        <f t="shared" si="444"/>
        <v>0</v>
      </c>
      <c r="L473" s="99"/>
      <c r="M473" s="89">
        <f t="shared" si="445"/>
        <v>0</v>
      </c>
      <c r="N473" s="89">
        <f t="shared" si="446"/>
        <v>0</v>
      </c>
      <c r="O473" s="90"/>
    </row>
    <row r="474" spans="1:15" s="4" customFormat="1" x14ac:dyDescent="0.35">
      <c r="A474" s="47"/>
      <c r="B474" s="50"/>
      <c r="C474" s="128"/>
      <c r="D474" s="113"/>
      <c r="E474" s="96"/>
      <c r="F474" s="94"/>
      <c r="G474" s="82"/>
      <c r="H474" s="119"/>
      <c r="I474" s="73"/>
      <c r="J474" s="121"/>
      <c r="K474" s="100"/>
      <c r="L474" s="99"/>
      <c r="M474" s="89"/>
      <c r="N474" s="89"/>
      <c r="O474" s="90"/>
    </row>
    <row r="475" spans="1:15" s="4" customFormat="1" x14ac:dyDescent="0.35">
      <c r="A475" s="47"/>
      <c r="B475" s="50"/>
      <c r="C475" s="101" t="s">
        <v>262</v>
      </c>
      <c r="D475" s="113"/>
      <c r="E475" s="96"/>
      <c r="F475" s="94"/>
      <c r="G475" s="82"/>
      <c r="H475" s="119"/>
      <c r="I475" s="73"/>
      <c r="J475" s="121"/>
      <c r="K475" s="100"/>
      <c r="L475" s="99"/>
      <c r="M475" s="89"/>
      <c r="N475" s="89"/>
      <c r="O475" s="90"/>
    </row>
    <row r="476" spans="1:15" s="4" customFormat="1" x14ac:dyDescent="0.35">
      <c r="A476" s="47">
        <f>IF(G476&lt;&gt;"",1+MAX($A$9:A475),"")</f>
        <v>226</v>
      </c>
      <c r="B476" s="81"/>
      <c r="C476" s="128" t="s">
        <v>263</v>
      </c>
      <c r="D476" s="113">
        <v>2</v>
      </c>
      <c r="E476" s="96">
        <v>0.05</v>
      </c>
      <c r="F476" s="94">
        <f t="shared" ref="F476" si="447">CEILING(SUM(D476:D476)*(1+E476),1)</f>
        <v>3</v>
      </c>
      <c r="G476" s="82" t="s">
        <v>87</v>
      </c>
      <c r="H476" s="119"/>
      <c r="I476" s="73">
        <f t="shared" ref="I476" si="448">H476*F476</f>
        <v>0</v>
      </c>
      <c r="J476" s="121">
        <v>75</v>
      </c>
      <c r="K476" s="100">
        <f t="shared" ref="K476" si="449">J476*I476</f>
        <v>0</v>
      </c>
      <c r="L476" s="99"/>
      <c r="M476" s="89">
        <f t="shared" ref="M476" si="450">L476*F476</f>
        <v>0</v>
      </c>
      <c r="N476" s="89">
        <f t="shared" ref="N476" si="451">M476+K476</f>
        <v>0</v>
      </c>
      <c r="O476" s="90"/>
    </row>
    <row r="477" spans="1:15" s="4" customFormat="1" x14ac:dyDescent="0.35">
      <c r="A477" s="47"/>
      <c r="B477" s="81"/>
      <c r="C477" s="128"/>
      <c r="D477" s="113"/>
      <c r="E477" s="96"/>
      <c r="F477" s="94"/>
      <c r="G477" s="82"/>
      <c r="H477" s="119"/>
      <c r="I477" s="73"/>
      <c r="J477" s="121"/>
      <c r="K477" s="100"/>
      <c r="L477" s="99"/>
      <c r="M477" s="89"/>
      <c r="N477" s="89"/>
      <c r="O477" s="90"/>
    </row>
    <row r="478" spans="1:15" s="4" customFormat="1" x14ac:dyDescent="0.35">
      <c r="A478" s="47"/>
      <c r="B478" s="50"/>
      <c r="C478" s="101" t="s">
        <v>264</v>
      </c>
      <c r="D478" s="113"/>
      <c r="E478" s="96"/>
      <c r="F478" s="94"/>
      <c r="G478" s="82"/>
      <c r="H478" s="119"/>
      <c r="I478" s="73"/>
      <c r="J478" s="121"/>
      <c r="K478" s="100"/>
      <c r="L478" s="99"/>
      <c r="M478" s="89"/>
      <c r="N478" s="89"/>
      <c r="O478" s="90"/>
    </row>
    <row r="479" spans="1:15" s="4" customFormat="1" x14ac:dyDescent="0.35">
      <c r="A479" s="47"/>
      <c r="B479" s="50"/>
      <c r="C479" s="137" t="s">
        <v>268</v>
      </c>
      <c r="D479" s="113"/>
      <c r="E479" s="96"/>
      <c r="F479" s="94"/>
      <c r="G479" s="82"/>
      <c r="H479" s="119"/>
      <c r="I479" s="123"/>
      <c r="J479" s="121"/>
      <c r="K479" s="100"/>
      <c r="L479" s="127"/>
      <c r="M479" s="89"/>
      <c r="N479" s="89"/>
      <c r="O479" s="90"/>
    </row>
    <row r="480" spans="1:15" s="4" customFormat="1" x14ac:dyDescent="0.35">
      <c r="A480" s="47">
        <f>IF(G480&lt;&gt;"",1+MAX($A$9:A479),"")</f>
        <v>227</v>
      </c>
      <c r="B480" s="50"/>
      <c r="C480" s="128" t="s">
        <v>266</v>
      </c>
      <c r="D480" s="113">
        <v>20</v>
      </c>
      <c r="E480" s="96">
        <v>0.05</v>
      </c>
      <c r="F480" s="94">
        <f>CEILING(SUM(D480:D480)*(1+E480),1)</f>
        <v>21</v>
      </c>
      <c r="G480" s="82" t="s">
        <v>112</v>
      </c>
      <c r="H480" s="119"/>
      <c r="I480" s="123">
        <f>H480*F480</f>
        <v>0</v>
      </c>
      <c r="J480" s="121">
        <v>75</v>
      </c>
      <c r="K480" s="100">
        <f>J480*I480</f>
        <v>0</v>
      </c>
      <c r="L480" s="127"/>
      <c r="M480" s="89">
        <f>L480*F480</f>
        <v>0</v>
      </c>
      <c r="N480" s="89">
        <f>M480+K480</f>
        <v>0</v>
      </c>
      <c r="O480" s="90"/>
    </row>
    <row r="481" spans="1:16" s="4" customFormat="1" x14ac:dyDescent="0.35">
      <c r="A481" s="47"/>
      <c r="B481" s="50"/>
      <c r="C481" s="137" t="s">
        <v>269</v>
      </c>
      <c r="D481" s="113"/>
      <c r="E481" s="96"/>
      <c r="F481" s="94"/>
      <c r="G481" s="82"/>
      <c r="H481" s="119"/>
      <c r="I481" s="123"/>
      <c r="J481" s="121"/>
      <c r="K481" s="100"/>
      <c r="L481" s="127"/>
      <c r="M481" s="89"/>
      <c r="N481" s="89"/>
      <c r="O481" s="90"/>
    </row>
    <row r="482" spans="1:16" s="4" customFormat="1" x14ac:dyDescent="0.35">
      <c r="A482" s="47">
        <f>IF(G482&lt;&gt;"",1+MAX($A$9:A480),"")</f>
        <v>228</v>
      </c>
      <c r="B482" s="50"/>
      <c r="C482" s="128" t="s">
        <v>267</v>
      </c>
      <c r="D482" s="113">
        <v>18</v>
      </c>
      <c r="E482" s="96">
        <v>0.05</v>
      </c>
      <c r="F482" s="94">
        <f t="shared" ref="F482" si="452">CEILING(SUM(D482:D482)*(1+E482),1)</f>
        <v>19</v>
      </c>
      <c r="G482" s="82" t="s">
        <v>112</v>
      </c>
      <c r="H482" s="119"/>
      <c r="I482" s="123">
        <f t="shared" ref="I482" si="453">H482*F482</f>
        <v>0</v>
      </c>
      <c r="J482" s="121">
        <v>75</v>
      </c>
      <c r="K482" s="100">
        <f t="shared" ref="K482" si="454">J482*I482</f>
        <v>0</v>
      </c>
      <c r="L482" s="127"/>
      <c r="M482" s="89">
        <f t="shared" ref="M482" si="455">L482*F482</f>
        <v>0</v>
      </c>
      <c r="N482" s="89">
        <f t="shared" ref="N482" si="456">M482+K482</f>
        <v>0</v>
      </c>
      <c r="O482" s="90"/>
    </row>
    <row r="483" spans="1:16" s="4" customFormat="1" x14ac:dyDescent="0.35">
      <c r="A483" s="47" t="str">
        <f>IF(G483&lt;&gt;"",1+MAX($A$9:A386),"")</f>
        <v/>
      </c>
      <c r="B483" s="81"/>
      <c r="C483" s="36"/>
      <c r="D483" s="109"/>
      <c r="E483" s="95"/>
      <c r="F483" s="38"/>
      <c r="G483" s="82"/>
      <c r="H483" s="119"/>
      <c r="I483" s="73"/>
      <c r="J483" s="97"/>
      <c r="K483" s="100"/>
      <c r="L483" s="99"/>
      <c r="M483" s="89"/>
      <c r="N483" s="89"/>
      <c r="O483" s="90"/>
    </row>
    <row r="484" spans="1:16" s="4" customFormat="1" ht="16" thickBot="1" x14ac:dyDescent="0.4">
      <c r="A484" s="63" t="s">
        <v>3</v>
      </c>
      <c r="B484" s="63"/>
      <c r="C484" s="64"/>
      <c r="D484" s="115"/>
      <c r="E484" s="65"/>
      <c r="F484" s="66"/>
      <c r="G484" s="65"/>
      <c r="H484" s="65"/>
      <c r="I484" s="118">
        <f>SUM(I10:I483)</f>
        <v>105</v>
      </c>
      <c r="J484" s="65"/>
      <c r="K484" s="116">
        <f>SUM(K10:K483)</f>
        <v>7350</v>
      </c>
      <c r="L484" s="65"/>
      <c r="M484" s="116">
        <f>SUM(M10:M483)</f>
        <v>0</v>
      </c>
      <c r="N484" s="116">
        <f>SUM(N10:N483)</f>
        <v>7350</v>
      </c>
      <c r="O484" s="116">
        <f>SUM(O9:O483)</f>
        <v>7350</v>
      </c>
      <c r="P484" s="117"/>
    </row>
    <row r="485" spans="1:16" ht="16" thickTop="1" x14ac:dyDescent="0.35">
      <c r="C485" s="125" t="s">
        <v>113</v>
      </c>
    </row>
  </sheetData>
  <dataValidations count="2">
    <dataValidation type="list" allowBlank="1" showInputMessage="1" showErrorMessage="1" sqref="C9:C10">
      <formula1>#REF!</formula1>
    </dataValidation>
    <dataValidation type="list" allowBlank="1" showInputMessage="1" showErrorMessage="1" sqref="C19">
      <formula1>#REF!</formula1>
    </dataValidation>
  </dataValidations>
  <printOptions horizontalCentered="1"/>
  <pageMargins left="0.1" right="0.1" top="0.3" bottom="0.3" header="0.3" footer="0.1"/>
  <pageSetup paperSize="9" scale="39" orientation="portrait" r:id="rId1"/>
  <headerFooter>
    <oddFooter>&amp;C&amp;10&amp;P of &amp;N&amp;R&amp;8&amp;F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B5056371-1B6E-4F7C-A886-72F03FA45443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SUMMARY</vt:lpstr>
      <vt:lpstr>BASE BID</vt:lpstr>
      <vt:lpstr>SUMMARY!Print_Area</vt:lpstr>
      <vt:lpstr>'BASE BID'!Print_Titles</vt:lpstr>
      <vt:lpstr>SUMMARY!Print_Titles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2015-06-26T16:55:55Z</dcterms:created>
  <dcterms:modified xsi:type="dcterms:W3CDTF">2025-03-14T13:07:30Z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S9Connected">
    <vt:bool>true</vt:bool>
  </property>
  <property fmtid="{D5CDD505-2E9C-101B-9397-08002B2CF9AE}" pid="3" name="PlanSwiftJobName">
    <vt:lpwstr/>
  </property>
  <property fmtid="{D5CDD505-2E9C-101B-9397-08002B2CF9AE}" pid="4" name="PlanSwiftJobGuid">
    <vt:lpwstr/>
  </property>
  <property fmtid="{D5CDD505-2E9C-101B-9397-08002B2CF9AE}" pid="5" name="LinkedDataId">
    <vt:lpwstr>{B5056371-1B6E-4F7C-A886-72F03FA45443}</vt:lpwstr>
  </property>
</Properties>
</file>