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 EliteBook 840 G7\Downloads\Rehan Tariq\HVAC PROJECTS\Mud #371 WWTP Disinfection+\"/>
    </mc:Choice>
  </mc:AlternateContent>
  <bookViews>
    <workbookView xWindow="0" yWindow="0" windowWidth="14380" windowHeight="4100"/>
  </bookViews>
  <sheets>
    <sheet name="Takeoff Breakdown" sheetId="1" r:id="rId1"/>
    <sheet name="LABOR SHEET" sheetId="6" r:id="rId2"/>
  </sheets>
  <definedNames>
    <definedName name="_xlnm._FilterDatabase" localSheetId="0" hidden="1">'Takeoff Breakdown'!$D$21:$Q$26</definedName>
    <definedName name="_xlnm.Print_Area" localSheetId="0">'Takeoff Breakdown'!$A$2:$Q$68</definedName>
    <definedName name="_xlnm.Print_Titles" localSheetId="0">'Takeoff Breakdown'!$1:$8</definedName>
  </definedNames>
  <calcPr calcId="181029"/>
</workbook>
</file>

<file path=xl/calcChain.xml><?xml version="1.0" encoding="utf-8"?>
<calcChain xmlns="http://schemas.openxmlformats.org/spreadsheetml/2006/main">
  <c r="Q18" i="1" l="1"/>
  <c r="A35" i="1"/>
  <c r="A36" i="1"/>
  <c r="A41" i="1"/>
  <c r="A42" i="1"/>
  <c r="A44" i="1"/>
  <c r="A45" i="1"/>
  <c r="A47" i="1"/>
  <c r="A48" i="1"/>
  <c r="A50" i="1"/>
  <c r="A51" i="1"/>
  <c r="K58" i="1" l="1"/>
  <c r="L58" i="1" s="1"/>
  <c r="G58" i="1"/>
  <c r="J58" i="1" s="1"/>
  <c r="K57" i="1"/>
  <c r="P57" i="1" s="1"/>
  <c r="G57" i="1"/>
  <c r="J57" i="1" s="1"/>
  <c r="K56" i="1"/>
  <c r="P56" i="1" s="1"/>
  <c r="G56" i="1"/>
  <c r="O56" i="1" s="1"/>
  <c r="K55" i="1"/>
  <c r="P55" i="1" s="1"/>
  <c r="G55" i="1"/>
  <c r="O55" i="1" s="1"/>
  <c r="K54" i="1"/>
  <c r="P54" i="1" s="1"/>
  <c r="G54" i="1"/>
  <c r="O54" i="1" s="1"/>
  <c r="K53" i="1"/>
  <c r="P53" i="1" s="1"/>
  <c r="G53" i="1"/>
  <c r="O53" i="1" s="1"/>
  <c r="K34" i="1"/>
  <c r="P34" i="1" s="1"/>
  <c r="G34" i="1"/>
  <c r="O34" i="1" s="1"/>
  <c r="K33" i="1"/>
  <c r="P33" i="1" s="1"/>
  <c r="G33" i="1"/>
  <c r="J33" i="1" s="1"/>
  <c r="A60" i="1"/>
  <c r="A59" i="1"/>
  <c r="K52" i="1"/>
  <c r="P52" i="1" s="1"/>
  <c r="G52" i="1"/>
  <c r="J52" i="1" s="1"/>
  <c r="K49" i="1"/>
  <c r="P49" i="1" s="1"/>
  <c r="G49" i="1"/>
  <c r="O49" i="1" s="1"/>
  <c r="K46" i="1"/>
  <c r="L46" i="1" s="1"/>
  <c r="G46" i="1"/>
  <c r="O46" i="1" s="1"/>
  <c r="K43" i="1"/>
  <c r="P43" i="1" s="1"/>
  <c r="G43" i="1"/>
  <c r="O43" i="1" s="1"/>
  <c r="K40" i="1"/>
  <c r="P40" i="1" s="1"/>
  <c r="G40" i="1"/>
  <c r="J40" i="1" s="1"/>
  <c r="K39" i="1"/>
  <c r="P39" i="1" s="1"/>
  <c r="G39" i="1"/>
  <c r="J39" i="1" s="1"/>
  <c r="K38" i="1"/>
  <c r="L38" i="1" s="1"/>
  <c r="G38" i="1"/>
  <c r="O38" i="1" s="1"/>
  <c r="K37" i="1"/>
  <c r="G37" i="1"/>
  <c r="J37" i="1" s="1"/>
  <c r="K32" i="1"/>
  <c r="P32" i="1" s="1"/>
  <c r="G32" i="1"/>
  <c r="J32" i="1" s="1"/>
  <c r="A31" i="1"/>
  <c r="A30" i="1"/>
  <c r="A29" i="1"/>
  <c r="M58" i="1" l="1"/>
  <c r="Q55" i="1"/>
  <c r="P58" i="1"/>
  <c r="Q58" i="1" s="1"/>
  <c r="L55" i="1"/>
  <c r="O57" i="1"/>
  <c r="Q57" i="1"/>
  <c r="J53" i="1"/>
  <c r="M53" i="1" s="1"/>
  <c r="Q53" i="1"/>
  <c r="Q56" i="1"/>
  <c r="O58" i="1"/>
  <c r="Q54" i="1"/>
  <c r="M57" i="1"/>
  <c r="L53" i="1"/>
  <c r="J55" i="1"/>
  <c r="M55" i="1" s="1"/>
  <c r="L54" i="1"/>
  <c r="J56" i="1"/>
  <c r="M56" i="1" s="1"/>
  <c r="L56" i="1"/>
  <c r="L57" i="1"/>
  <c r="J54" i="1"/>
  <c r="M54" i="1" s="1"/>
  <c r="M33" i="1"/>
  <c r="L34" i="1"/>
  <c r="Q33" i="1"/>
  <c r="L33" i="1"/>
  <c r="Q34" i="1"/>
  <c r="J34" i="1"/>
  <c r="M34" i="1" s="1"/>
  <c r="O33" i="1"/>
  <c r="M40" i="1"/>
  <c r="Q39" i="1"/>
  <c r="Q49" i="1"/>
  <c r="P38" i="1"/>
  <c r="Q38" i="1" s="1"/>
  <c r="O32" i="1"/>
  <c r="Q40" i="1"/>
  <c r="Q32" i="1"/>
  <c r="O40" i="1"/>
  <c r="L52" i="1"/>
  <c r="L32" i="1"/>
  <c r="J46" i="1"/>
  <c r="M46" i="1" s="1"/>
  <c r="P46" i="1"/>
  <c r="Q46" i="1" s="1"/>
  <c r="O39" i="1"/>
  <c r="Q43" i="1"/>
  <c r="J49" i="1"/>
  <c r="M49" i="1" s="1"/>
  <c r="Q52" i="1"/>
  <c r="J38" i="1"/>
  <c r="M38" i="1" s="1"/>
  <c r="L49" i="1"/>
  <c r="O52" i="1"/>
  <c r="L39" i="1"/>
  <c r="J43" i="1"/>
  <c r="M43" i="1" s="1"/>
  <c r="M37" i="1"/>
  <c r="M32" i="1"/>
  <c r="M39" i="1"/>
  <c r="O37" i="1"/>
  <c r="P37" i="1"/>
  <c r="Q37" i="1" s="1"/>
  <c r="L40" i="1"/>
  <c r="L43" i="1"/>
  <c r="M52" i="1"/>
  <c r="L37" i="1"/>
  <c r="Q60" i="1" l="1"/>
  <c r="K26" i="1" l="1"/>
  <c r="L26" i="1" s="1"/>
  <c r="K25" i="1"/>
  <c r="P25" i="1" s="1"/>
  <c r="K24" i="1"/>
  <c r="K23" i="1"/>
  <c r="L23" i="1" s="1"/>
  <c r="K22" i="1"/>
  <c r="A17" i="1"/>
  <c r="A18" i="1"/>
  <c r="A19" i="1"/>
  <c r="A20" i="1"/>
  <c r="A21" i="1"/>
  <c r="A27" i="1"/>
  <c r="A28" i="1"/>
  <c r="A61" i="1"/>
  <c r="L25" i="1" l="1"/>
  <c r="L24" i="1"/>
  <c r="P24" i="1"/>
  <c r="P26" i="1"/>
  <c r="P23" i="1"/>
  <c r="P22" i="1"/>
  <c r="G26" i="1"/>
  <c r="G25" i="1"/>
  <c r="Q25" i="1" s="1"/>
  <c r="G24" i="1"/>
  <c r="G23" i="1"/>
  <c r="G22" i="1"/>
  <c r="J22" i="1" s="1"/>
  <c r="M22" i="1" s="1"/>
  <c r="L16" i="1"/>
  <c r="G16" i="1"/>
  <c r="J16" i="1" s="1"/>
  <c r="M16" i="1" s="1"/>
  <c r="L15" i="1"/>
  <c r="G15" i="1"/>
  <c r="J15" i="1" s="1"/>
  <c r="M15" i="1" s="1"/>
  <c r="L14" i="1"/>
  <c r="G14" i="1"/>
  <c r="J14" i="1" s="1"/>
  <c r="M14" i="1" s="1"/>
  <c r="L13" i="1"/>
  <c r="G13" i="1"/>
  <c r="J13" i="1" s="1"/>
  <c r="M13" i="1" s="1"/>
  <c r="L12" i="1"/>
  <c r="G12" i="1"/>
  <c r="J12" i="1" s="1"/>
  <c r="M12" i="1" s="1"/>
  <c r="L11" i="1"/>
  <c r="G11" i="1"/>
  <c r="J11" i="1" s="1"/>
  <c r="M11" i="1" s="1"/>
  <c r="L10" i="1"/>
  <c r="G10" i="1"/>
  <c r="J10" i="1" s="1"/>
  <c r="M10" i="1" s="1"/>
  <c r="A10" i="1"/>
  <c r="O26" i="1" l="1"/>
  <c r="J26" i="1"/>
  <c r="M26" i="1" s="1"/>
  <c r="J23" i="1"/>
  <c r="M23" i="1" s="1"/>
  <c r="O23" i="1"/>
  <c r="Q24" i="1"/>
  <c r="Q26" i="1"/>
  <c r="O24" i="1"/>
  <c r="J24" i="1"/>
  <c r="M24" i="1" s="1"/>
  <c r="J25" i="1"/>
  <c r="M25" i="1" s="1"/>
  <c r="O25" i="1"/>
  <c r="Q23" i="1"/>
  <c r="L22" i="1"/>
  <c r="O11" i="1"/>
  <c r="P11" i="1" s="1"/>
  <c r="O14" i="1"/>
  <c r="P14" i="1" s="1"/>
  <c r="O12" i="1"/>
  <c r="P12" i="1" s="1"/>
  <c r="O10" i="1"/>
  <c r="P10" i="1" s="1"/>
  <c r="O15" i="1"/>
  <c r="P15" i="1" s="1"/>
  <c r="O13" i="1"/>
  <c r="P13" i="1" s="1"/>
  <c r="O16" i="1"/>
  <c r="P16" i="1" s="1"/>
  <c r="O22" i="1"/>
  <c r="Q22" i="1" s="1"/>
  <c r="A11" i="1"/>
  <c r="Q28" i="1" l="1"/>
  <c r="M62" i="1"/>
  <c r="O62" i="1"/>
  <c r="A12" i="1"/>
  <c r="Q63" i="1" l="1"/>
  <c r="A13" i="1"/>
  <c r="Q67" i="1" l="1"/>
  <c r="Q66" i="1"/>
  <c r="Q65" i="1"/>
  <c r="Q64" i="1"/>
  <c r="A14" i="1"/>
  <c r="Q68" i="1" l="1"/>
  <c r="A15" i="1"/>
  <c r="A16" i="1" l="1"/>
  <c r="A22" i="1" l="1"/>
  <c r="A23" i="1" l="1"/>
  <c r="A24" i="1" l="1"/>
  <c r="A25" i="1" l="1"/>
  <c r="A26" i="1" l="1"/>
  <c r="A32" i="1" s="1"/>
  <c r="A33" i="1" s="1"/>
  <c r="A34" i="1" s="1"/>
  <c r="A37" i="1" s="1"/>
  <c r="A38" i="1" s="1"/>
  <c r="A39" i="1" s="1"/>
  <c r="A40" i="1" s="1"/>
  <c r="A43" i="1" s="1"/>
  <c r="A46" i="1" s="1"/>
  <c r="A49" i="1" s="1"/>
  <c r="A52" i="1" s="1"/>
  <c r="A53" i="1" s="1"/>
  <c r="A54" i="1" s="1"/>
  <c r="A55" i="1" s="1"/>
  <c r="A56" i="1" s="1"/>
  <c r="A57" i="1" s="1"/>
  <c r="A58" i="1" s="1"/>
</calcChain>
</file>

<file path=xl/sharedStrings.xml><?xml version="1.0" encoding="utf-8"?>
<sst xmlns="http://schemas.openxmlformats.org/spreadsheetml/2006/main" count="155" uniqueCount="118">
  <si>
    <t>DESCRIPTION</t>
  </si>
  <si>
    <t>OVERHEAD AND PROFIT (10%)</t>
  </si>
  <si>
    <t>PERFORMANCE AND PAYMENT BONDS</t>
  </si>
  <si>
    <t>TOTAL BASEBID</t>
  </si>
  <si>
    <t>DETAILED BREAKDOWN OF ITEMS</t>
  </si>
  <si>
    <t>Project Name</t>
  </si>
  <si>
    <t>Project Address</t>
  </si>
  <si>
    <t>Scope:</t>
  </si>
  <si>
    <t>S#</t>
  </si>
  <si>
    <t>Dwg.</t>
  </si>
  <si>
    <t>CSI NO</t>
  </si>
  <si>
    <t>QTY.</t>
  </si>
  <si>
    <t>Wastage</t>
  </si>
  <si>
    <t>Qty w/ Waste</t>
  </si>
  <si>
    <t>UNIT</t>
  </si>
  <si>
    <t>UNIT LABOR HOUR</t>
  </si>
  <si>
    <t>TOTAL LABOR HOUR</t>
  </si>
  <si>
    <t>LABOR WAGE/ HOUR</t>
  </si>
  <si>
    <t>UNIT LABOR COST</t>
  </si>
  <si>
    <t>TOTAL LABOR COST</t>
  </si>
  <si>
    <t>UNIT MATERIAL  COST</t>
  </si>
  <si>
    <t>TOTAL MATERIAL COST</t>
  </si>
  <si>
    <t>UNIT PRICE (Labor &amp; Material)</t>
  </si>
  <si>
    <t>TRADE TOTAL</t>
  </si>
  <si>
    <t>DIVISION 01-GENERAL REQUIREMENTS</t>
  </si>
  <si>
    <t>Permits</t>
  </si>
  <si>
    <t>LS</t>
  </si>
  <si>
    <t>Supervision and Coordination</t>
  </si>
  <si>
    <t>Submittals and Shop drawings</t>
  </si>
  <si>
    <t>Final Cleaning</t>
  </si>
  <si>
    <t>Mobilization Costs</t>
  </si>
  <si>
    <t>Temporary Control &amp; Facilities</t>
  </si>
  <si>
    <t>Scaffolding</t>
  </si>
  <si>
    <t>SUBTOTAL</t>
  </si>
  <si>
    <t>CY</t>
  </si>
  <si>
    <t>LBS</t>
  </si>
  <si>
    <t>SF</t>
  </si>
  <si>
    <t>EA</t>
  </si>
  <si>
    <t>LF</t>
  </si>
  <si>
    <t>TOTAL AMOUNT</t>
  </si>
  <si>
    <t>CONTIGENCIES (5%)</t>
  </si>
  <si>
    <t>Labor Type</t>
  </si>
  <si>
    <t>Labor Rate</t>
  </si>
  <si>
    <t>Manhour Increase Factor</t>
  </si>
  <si>
    <t>Each/Count</t>
  </si>
  <si>
    <t>Linear Footage</t>
  </si>
  <si>
    <t>Square Footage</t>
  </si>
  <si>
    <t>Square Yard</t>
  </si>
  <si>
    <t>SY</t>
  </si>
  <si>
    <t>Cubic Yard</t>
  </si>
  <si>
    <t>Lumpsum</t>
  </si>
  <si>
    <t>Survery</t>
  </si>
  <si>
    <t>Survey</t>
  </si>
  <si>
    <t>Stair Riser</t>
  </si>
  <si>
    <t>RISER</t>
  </si>
  <si>
    <t>Blocks Count</t>
  </si>
  <si>
    <t>BLOCKS</t>
  </si>
  <si>
    <t>Bags of Pre-Mix Mortar</t>
  </si>
  <si>
    <t>BAGS</t>
  </si>
  <si>
    <t>Linear Footage of Wall</t>
  </si>
  <si>
    <t>LF.Wall</t>
  </si>
  <si>
    <t>Pounds</t>
  </si>
  <si>
    <t>Pieces</t>
  </si>
  <si>
    <t>PCs</t>
  </si>
  <si>
    <t>Location</t>
  </si>
  <si>
    <t>LOC</t>
  </si>
  <si>
    <t>Bundle</t>
  </si>
  <si>
    <t>Rolls</t>
  </si>
  <si>
    <t>ROLLS</t>
  </si>
  <si>
    <t>Boxes</t>
  </si>
  <si>
    <t>BOX</t>
  </si>
  <si>
    <t>Holeses</t>
  </si>
  <si>
    <t>Holes</t>
  </si>
  <si>
    <t>PC</t>
  </si>
  <si>
    <t>Tubes</t>
  </si>
  <si>
    <t>Tube</t>
  </si>
  <si>
    <t>Gallons</t>
  </si>
  <si>
    <t>GA</t>
  </si>
  <si>
    <t>Square of Roofing</t>
  </si>
  <si>
    <t>SQ</t>
  </si>
  <si>
    <t>N/A</t>
  </si>
  <si>
    <t>TAX (7%)</t>
  </si>
  <si>
    <t>DIVISION 23- HEATING VANTILATION &amp; AIR CONDITIONING</t>
  </si>
  <si>
    <t>Heating Vantilation &amp; Air Conditioning</t>
  </si>
  <si>
    <t>DIVISION 02- EXISTING CONDITION</t>
  </si>
  <si>
    <t>DEMOLISH EXISTING CONDITION</t>
  </si>
  <si>
    <t>Remove Existing 1" Sodium Injection Line, Assumed Length Scale Not Given</t>
  </si>
  <si>
    <t>Remove &amp; Replaced Existing Prpopsed All Chemical Feed System</t>
  </si>
  <si>
    <t>Remove Existing Cylinders &amp; Along W/All Associated Piping &amp; Control Wires Back To The Source</t>
  </si>
  <si>
    <t>Remove Existing Pressure Guage/Meters</t>
  </si>
  <si>
    <t>Remove Existing Valves</t>
  </si>
  <si>
    <t>HVAC PIPING</t>
  </si>
  <si>
    <t>1" Dia Pvc Injection Line</t>
  </si>
  <si>
    <t>1" Flexible Suction Tube</t>
  </si>
  <si>
    <t>Propsed 1" Sodium Hypochlorite Injection Line</t>
  </si>
  <si>
    <t>HVAC TRANSITIONS</t>
  </si>
  <si>
    <t>1" Dia Elbow</t>
  </si>
  <si>
    <t>1" Dia Pvc Brackets</t>
  </si>
  <si>
    <t>1" Dia Tee</t>
  </si>
  <si>
    <t>1" Dia Cap For Injection Line</t>
  </si>
  <si>
    <t>LOUVER</t>
  </si>
  <si>
    <t>Proposed Louvered Vent</t>
  </si>
  <si>
    <t>VALVES</t>
  </si>
  <si>
    <t>1" Dia Ball Valve</t>
  </si>
  <si>
    <t>DEVICES</t>
  </si>
  <si>
    <t>Pressure Guage</t>
  </si>
  <si>
    <t>EQUIPMENTS</t>
  </si>
  <si>
    <t>Ph &amp; Free Chlorine Electrodes</t>
  </si>
  <si>
    <t>Proposed 405 Gallon Double Wall Tank#1</t>
  </si>
  <si>
    <t>Proposed 405 Gallon Double Wall Tank#2</t>
  </si>
  <si>
    <t>Proposed Well#1: Sodium Hypochlorite Pumps</t>
  </si>
  <si>
    <t>Proposed Well#2: Sodium Hypochlorite Pumps</t>
  </si>
  <si>
    <t>Propsed Surface Water Sodium Hypochlorite Pump</t>
  </si>
  <si>
    <t>Strainer</t>
  </si>
  <si>
    <t>Hvac</t>
  </si>
  <si>
    <t>Sheet</t>
  </si>
  <si>
    <t>Mud No. 371 WTP Disinfection System Conversion</t>
  </si>
  <si>
    <t>City Of Houston Houston Public 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</si>
</sst>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(&quot;$&quot;* #,##0.00_);_(&quot;$&quot;* \(#,##0.00\);_(&quot;$&quot;* &quot;-&quot;??_);_(@_)"/>
    <numFmt numFmtId="164" formatCode="_(&quot;$&quot;* #,##0.0_);_(&quot;$&quot;* \(#,##0.0\);_(&quot;$&quot;* &quot;-&quot;??_);_(@_)"/>
    <numFmt numFmtId="165" formatCode="_(&quot;$&quot;* #,##0_);_(&quot;$&quot;* \(#,##0\);_(&quot;$&quot;* &quot;-&quot;??_);_(@_)"/>
    <numFmt numFmtId="166" formatCode="000000"/>
    <numFmt numFmtId="167" formatCode="0.000"/>
    <numFmt numFmtId="168" formatCode="0.0"/>
    <numFmt numFmtId="169" formatCode="[$-409]d/mmm/yy;@"/>
    <numFmt numFmtId="170" formatCode="0.0%"/>
  </numFmts>
  <fonts count="34">
    <font>
      <sz val="11"/>
      <color theme="1"/>
      <name val="Tw Cen MT"/>
      <charset val="134"/>
      <scheme val="minor"/>
    </font>
    <font>
      <sz val="11"/>
      <color theme="1"/>
      <name val="Tw Cen MT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  <font>
      <b/>
      <i/>
      <sz val="12"/>
      <color theme="1"/>
      <name val="Calibri"/>
      <family val="2"/>
    </font>
    <font>
      <sz val="12"/>
      <color theme="1"/>
      <name val="Calibri"/>
      <family val="2"/>
    </font>
    <font>
      <sz val="12"/>
      <color indexed="8"/>
      <name val="Calibri"/>
      <family val="2"/>
    </font>
    <font>
      <sz val="12"/>
      <color rgb="FF000000"/>
      <name val="Calibri"/>
      <family val="2"/>
    </font>
    <font>
      <b/>
      <sz val="14"/>
      <color theme="0"/>
      <name val="Calibri"/>
      <family val="2"/>
    </font>
    <font>
      <b/>
      <sz val="14"/>
      <color theme="1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b/>
      <sz val="14"/>
      <name val="Calibri"/>
      <family val="2"/>
    </font>
    <font>
      <b/>
      <sz val="12"/>
      <color rgb="FF009A88"/>
      <name val="Calibri"/>
      <family val="2"/>
    </font>
    <font>
      <b/>
      <sz val="12"/>
      <name val="Calibri"/>
      <family val="2"/>
    </font>
    <font>
      <sz val="12"/>
      <color rgb="FFFFFFFF"/>
      <name val="Calibri"/>
      <family val="2"/>
    </font>
    <font>
      <b/>
      <sz val="12"/>
      <color rgb="FFFFFFFF"/>
      <name val="Calibri"/>
      <family val="2"/>
    </font>
    <font>
      <sz val="12"/>
      <color indexed="9"/>
      <name val="Calibri"/>
      <family val="2"/>
    </font>
    <font>
      <b/>
      <sz val="12"/>
      <color rgb="FF000000"/>
      <name val="Calibri"/>
      <family val="2"/>
    </font>
    <font>
      <b/>
      <sz val="12"/>
      <color indexed="8"/>
      <name val="Calibri"/>
      <family val="2"/>
    </font>
    <font>
      <b/>
      <sz val="12"/>
      <color theme="6"/>
      <name val="Calibri"/>
      <family val="2"/>
    </font>
    <font>
      <b/>
      <sz val="12"/>
      <color rgb="FF0C0C0C"/>
      <name val="Calibri"/>
      <family val="2"/>
    </font>
    <font>
      <b/>
      <sz val="11"/>
      <color rgb="FF000000"/>
      <name val="Calibri"/>
      <family val="2"/>
    </font>
    <font>
      <sz val="12"/>
      <name val="Arial"/>
      <family val="2"/>
    </font>
    <font>
      <sz val="11"/>
      <color theme="1"/>
      <name val="Tw Cen MT"/>
      <family val="2"/>
      <scheme val="minor"/>
    </font>
    <font>
      <sz val="11"/>
      <color rgb="FF000000"/>
      <name val="Calibri"/>
      <family val="2"/>
    </font>
    <font>
      <b/>
      <sz val="12"/>
      <color theme="1"/>
      <name val="Tw Cen MT"/>
      <family val="2"/>
      <scheme val="minor"/>
    </font>
    <font>
      <b/>
      <sz val="12"/>
      <color theme="1"/>
      <name val="Calibri"/>
      <family val="2"/>
    </font>
    <font>
      <b/>
      <sz val="12"/>
      <color rgb="FF0000CC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i/>
      <u/>
      <sz val="12"/>
      <color rgb="FFFF000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496A"/>
        <bgColor indexed="64"/>
      </patternFill>
    </fill>
    <fill>
      <patternFill patternType="solid">
        <fgColor rgb="FF366092"/>
        <bgColor rgb="FF366092"/>
      </patternFill>
    </fill>
    <fill>
      <patternFill patternType="solid">
        <fgColor rgb="FF366092"/>
        <bgColor indexed="64"/>
      </patternFill>
    </fill>
    <fill>
      <patternFill patternType="solid">
        <fgColor rgb="FF9DC3E5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rgb="FFDAEEF3"/>
      </patternFill>
    </fill>
    <fill>
      <patternFill patternType="solid">
        <fgColor rgb="FFB6DDE8"/>
        <bgColor rgb="FFB6DDE8"/>
      </patternFill>
    </fill>
    <fill>
      <patternFill patternType="solid">
        <fgColor rgb="FF92CDDC"/>
        <bgColor rgb="FF92CDDC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3">
    <xf numFmtId="0" fontId="0" fillId="0" borderId="0"/>
    <xf numFmtId="44" fontId="26" fillId="0" borderId="0" applyFont="0" applyFill="0" applyBorder="0" applyAlignment="0" applyProtection="0"/>
    <xf numFmtId="0" fontId="26" fillId="16" borderId="36" applyNumberFormat="0" applyFont="0" applyAlignment="0" applyProtection="0"/>
    <xf numFmtId="44" fontId="26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6" fillId="0" borderId="0" applyFont="0" applyFill="0" applyBorder="0" applyAlignment="0" applyProtection="0"/>
    <xf numFmtId="0" fontId="26" fillId="0" borderId="0"/>
    <xf numFmtId="0" fontId="25" fillId="0" borderId="0"/>
    <xf numFmtId="0" fontId="27" fillId="0" borderId="0">
      <protection locked="0"/>
    </xf>
    <xf numFmtId="9" fontId="25" fillId="0" borderId="0" applyFont="0" applyFill="0" applyBorder="0" applyAlignment="0" applyProtection="0"/>
    <xf numFmtId="9" fontId="26" fillId="0" borderId="0" applyFont="0" applyFill="0" applyBorder="0" applyAlignment="0" applyProtection="0"/>
    <xf numFmtId="1" fontId="28" fillId="2" borderId="16">
      <alignment horizontal="center" vertical="center"/>
    </xf>
    <xf numFmtId="0" fontId="1" fillId="0" borderId="0"/>
  </cellStyleXfs>
  <cellXfs count="212">
    <xf numFmtId="0" fontId="0" fillId="0" borderId="0" xfId="0"/>
    <xf numFmtId="0" fontId="2" fillId="2" borderId="0" xfId="6" applyFont="1" applyFill="1"/>
    <xf numFmtId="0" fontId="3" fillId="2" borderId="0" xfId="6" applyFont="1" applyFill="1"/>
    <xf numFmtId="0" fontId="4" fillId="2" borderId="0" xfId="6" applyFont="1" applyFill="1"/>
    <xf numFmtId="0" fontId="5" fillId="2" borderId="0" xfId="6" applyFont="1" applyFill="1"/>
    <xf numFmtId="0" fontId="6" fillId="3" borderId="7" xfId="6" applyFont="1" applyFill="1" applyBorder="1" applyAlignment="1">
      <alignment horizontal="center"/>
    </xf>
    <xf numFmtId="0" fontId="6" fillId="3" borderId="8" xfId="6" applyFont="1" applyFill="1" applyBorder="1" applyAlignment="1">
      <alignment horizontal="center"/>
    </xf>
    <xf numFmtId="0" fontId="4" fillId="4" borderId="1" xfId="6" applyFont="1" applyFill="1" applyBorder="1" applyAlignment="1">
      <alignment horizontal="right"/>
    </xf>
    <xf numFmtId="0" fontId="6" fillId="4" borderId="9" xfId="6" applyFont="1" applyFill="1" applyBorder="1"/>
    <xf numFmtId="44" fontId="6" fillId="4" borderId="2" xfId="5" applyFont="1" applyFill="1" applyBorder="1"/>
    <xf numFmtId="0" fontId="4" fillId="4" borderId="3" xfId="6" applyFont="1" applyFill="1" applyBorder="1" applyAlignment="1">
      <alignment horizontal="right"/>
    </xf>
    <xf numFmtId="0" fontId="6" fillId="4" borderId="0" xfId="6" applyFont="1" applyFill="1"/>
    <xf numFmtId="44" fontId="6" fillId="4" borderId="4" xfId="5" applyFont="1" applyFill="1" applyBorder="1"/>
    <xf numFmtId="0" fontId="4" fillId="4" borderId="5" xfId="6" applyFont="1" applyFill="1" applyBorder="1" applyAlignment="1">
      <alignment horizontal="right"/>
    </xf>
    <xf numFmtId="0" fontId="6" fillId="4" borderId="10" xfId="6" applyFont="1" applyFill="1" applyBorder="1"/>
    <xf numFmtId="165" fontId="6" fillId="4" borderId="6" xfId="5" applyNumberFormat="1" applyFont="1" applyFill="1" applyBorder="1"/>
    <xf numFmtId="0" fontId="4" fillId="3" borderId="7" xfId="6" applyFont="1" applyFill="1" applyBorder="1" applyAlignment="1">
      <alignment horizontal="right"/>
    </xf>
    <xf numFmtId="9" fontId="4" fillId="3" borderId="8" xfId="10" applyFont="1" applyFill="1" applyBorder="1"/>
    <xf numFmtId="0" fontId="6" fillId="5" borderId="1" xfId="6" applyFont="1" applyFill="1" applyBorder="1" applyAlignment="1">
      <alignment horizontal="right"/>
    </xf>
    <xf numFmtId="0" fontId="6" fillId="5" borderId="9" xfId="6" applyFont="1" applyFill="1" applyBorder="1"/>
    <xf numFmtId="9" fontId="6" fillId="5" borderId="2" xfId="10" applyFont="1" applyFill="1" applyBorder="1"/>
    <xf numFmtId="0" fontId="6" fillId="5" borderId="3" xfId="6" applyFont="1" applyFill="1" applyBorder="1"/>
    <xf numFmtId="0" fontId="6" fillId="5" borderId="0" xfId="6" applyFont="1" applyFill="1"/>
    <xf numFmtId="9" fontId="6" fillId="5" borderId="4" xfId="10" applyFont="1" applyFill="1" applyBorder="1"/>
    <xf numFmtId="0" fontId="6" fillId="5" borderId="5" xfId="6" applyFont="1" applyFill="1" applyBorder="1"/>
    <xf numFmtId="0" fontId="6" fillId="5" borderId="10" xfId="6" applyFont="1" applyFill="1" applyBorder="1"/>
    <xf numFmtId="9" fontId="6" fillId="5" borderId="6" xfId="10" applyFont="1" applyFill="1" applyBorder="1"/>
    <xf numFmtId="0" fontId="7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7" fillId="2" borderId="0" xfId="0" applyFont="1" applyFill="1" applyAlignment="1">
      <alignment vertical="center" wrapText="1"/>
    </xf>
    <xf numFmtId="0" fontId="9" fillId="0" borderId="0" xfId="0" applyFont="1"/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2" borderId="0" xfId="0" applyFont="1" applyFill="1" applyAlignment="1">
      <alignment horizontal="left" vertical="center" wrapText="1"/>
    </xf>
    <xf numFmtId="3" fontId="15" fillId="2" borderId="0" xfId="0" applyNumberFormat="1" applyFont="1" applyFill="1" applyAlignment="1">
      <alignment horizontal="left" vertical="center" wrapText="1"/>
    </xf>
    <xf numFmtId="0" fontId="14" fillId="2" borderId="3" xfId="0" applyFon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13" fillId="0" borderId="12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vertical="center" wrapText="1"/>
    </xf>
    <xf numFmtId="166" fontId="17" fillId="8" borderId="13" xfId="0" applyNumberFormat="1" applyFont="1" applyFill="1" applyBorder="1" applyAlignment="1">
      <alignment horizontal="center" vertical="center" wrapText="1"/>
    </xf>
    <xf numFmtId="166" fontId="17" fillId="8" borderId="14" xfId="0" applyNumberFormat="1" applyFont="1" applyFill="1" applyBorder="1" applyAlignment="1">
      <alignment horizontal="center" vertical="center" wrapText="1"/>
    </xf>
    <xf numFmtId="0" fontId="18" fillId="8" borderId="14" xfId="0" applyFont="1" applyFill="1" applyBorder="1" applyAlignment="1">
      <alignment horizontal="left" vertical="center" wrapText="1"/>
    </xf>
    <xf numFmtId="166" fontId="19" fillId="9" borderId="15" xfId="0" applyNumberFormat="1" applyFont="1" applyFill="1" applyBorder="1" applyAlignment="1">
      <alignment horizontal="center" vertical="center" wrapText="1"/>
    </xf>
    <xf numFmtId="166" fontId="19" fillId="9" borderId="16" xfId="0" applyNumberFormat="1" applyFont="1" applyFill="1" applyBorder="1" applyAlignment="1">
      <alignment horizontal="center" vertical="center" wrapText="1"/>
    </xf>
    <xf numFmtId="166" fontId="17" fillId="8" borderId="16" xfId="0" applyNumberFormat="1" applyFont="1" applyFill="1" applyBorder="1" applyAlignment="1">
      <alignment horizontal="center" vertical="center" wrapText="1"/>
    </xf>
    <xf numFmtId="0" fontId="20" fillId="10" borderId="16" xfId="8" applyFont="1" applyFill="1" applyBorder="1" applyProtection="1"/>
    <xf numFmtId="1" fontId="12" fillId="2" borderId="13" xfId="2" applyNumberFormat="1" applyFont="1" applyFill="1" applyBorder="1" applyAlignment="1">
      <alignment horizontal="center" vertical="center"/>
    </xf>
    <xf numFmtId="1" fontId="12" fillId="2" borderId="17" xfId="2" applyNumberFormat="1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9" fontId="7" fillId="0" borderId="14" xfId="0" applyNumberFormat="1" applyFont="1" applyBorder="1" applyAlignment="1">
      <alignment horizontal="center" vertical="center"/>
    </xf>
    <xf numFmtId="1" fontId="7" fillId="0" borderId="14" xfId="0" applyNumberFormat="1" applyFont="1" applyBorder="1" applyAlignment="1">
      <alignment horizontal="center" vertical="center"/>
    </xf>
    <xf numFmtId="1" fontId="12" fillId="2" borderId="15" xfId="2" applyNumberFormat="1" applyFont="1" applyFill="1" applyBorder="1" applyAlignment="1">
      <alignment horizontal="center" vertical="center"/>
    </xf>
    <xf numFmtId="1" fontId="12" fillId="2" borderId="18" xfId="2" applyNumberFormat="1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7" fillId="0" borderId="16" xfId="0" applyFont="1" applyBorder="1" applyAlignment="1">
      <alignment horizontal="center" vertical="center"/>
    </xf>
    <xf numFmtId="9" fontId="7" fillId="0" borderId="16" xfId="0" applyNumberFormat="1" applyFont="1" applyBorder="1" applyAlignment="1">
      <alignment horizontal="center" vertical="center"/>
    </xf>
    <xf numFmtId="1" fontId="7" fillId="0" borderId="16" xfId="0" applyNumberFormat="1" applyFont="1" applyBorder="1" applyAlignment="1">
      <alignment horizontal="center" vertical="center"/>
    </xf>
    <xf numFmtId="0" fontId="13" fillId="0" borderId="19" xfId="0" applyFont="1" applyBorder="1" applyAlignment="1">
      <alignment vertical="center"/>
    </xf>
    <xf numFmtId="0" fontId="13" fillId="0" borderId="20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1" fontId="12" fillId="2" borderId="19" xfId="2" applyNumberFormat="1" applyFont="1" applyFill="1" applyBorder="1" applyAlignment="1">
      <alignment horizontal="center" vertical="center"/>
    </xf>
    <xf numFmtId="0" fontId="13" fillId="0" borderId="21" xfId="0" applyFont="1" applyBorder="1" applyAlignment="1">
      <alignment vertical="center"/>
    </xf>
    <xf numFmtId="0" fontId="21" fillId="0" borderId="23" xfId="0" applyFont="1" applyBorder="1" applyAlignment="1">
      <alignment horizontal="right" vertical="center" wrapText="1"/>
    </xf>
    <xf numFmtId="0" fontId="13" fillId="0" borderId="24" xfId="0" applyFont="1" applyBorder="1" applyAlignment="1">
      <alignment vertical="center"/>
    </xf>
    <xf numFmtId="0" fontId="13" fillId="0" borderId="25" xfId="0" applyFont="1" applyBorder="1" applyAlignment="1">
      <alignment vertical="center"/>
    </xf>
    <xf numFmtId="0" fontId="13" fillId="0" borderId="26" xfId="0" applyFont="1" applyBorder="1" applyAlignment="1">
      <alignment vertical="center"/>
    </xf>
    <xf numFmtId="0" fontId="18" fillId="8" borderId="16" xfId="0" applyFont="1" applyFill="1" applyBorder="1" applyAlignment="1">
      <alignment horizontal="left" vertical="center" wrapText="1"/>
    </xf>
    <xf numFmtId="1" fontId="12" fillId="2" borderId="16" xfId="2" applyNumberFormat="1" applyFont="1" applyFill="1" applyBorder="1" applyAlignment="1">
      <alignment vertical="center"/>
    </xf>
    <xf numFmtId="0" fontId="7" fillId="0" borderId="18" xfId="0" applyFont="1" applyBorder="1" applyAlignment="1">
      <alignment vertical="center"/>
    </xf>
    <xf numFmtId="1" fontId="7" fillId="0" borderId="22" xfId="0" applyNumberFormat="1" applyFont="1" applyBorder="1" applyAlignment="1">
      <alignment horizontal="center" vertical="center"/>
    </xf>
    <xf numFmtId="9" fontId="7" fillId="0" borderId="22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22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left" vertical="center"/>
    </xf>
    <xf numFmtId="167" fontId="9" fillId="0" borderId="16" xfId="0" applyNumberFormat="1" applyFont="1" applyBorder="1" applyAlignment="1">
      <alignment horizontal="center" vertical="center"/>
    </xf>
    <xf numFmtId="168" fontId="9" fillId="0" borderId="16" xfId="0" applyNumberFormat="1" applyFont="1" applyBorder="1" applyAlignment="1">
      <alignment horizontal="center" vertical="center"/>
    </xf>
    <xf numFmtId="44" fontId="7" fillId="0" borderId="16" xfId="1" applyFont="1" applyBorder="1" applyAlignment="1" applyProtection="1">
      <alignment horizontal="center" vertical="center"/>
    </xf>
    <xf numFmtId="164" fontId="7" fillId="0" borderId="16" xfId="0" applyNumberFormat="1" applyFont="1" applyBorder="1" applyAlignment="1">
      <alignment horizontal="left" vertical="center"/>
    </xf>
    <xf numFmtId="44" fontId="7" fillId="0" borderId="16" xfId="1" applyFont="1" applyFill="1" applyBorder="1" applyAlignment="1">
      <alignment horizontal="center" vertical="center"/>
    </xf>
    <xf numFmtId="167" fontId="9" fillId="0" borderId="22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left" vertical="center"/>
    </xf>
    <xf numFmtId="44" fontId="13" fillId="0" borderId="24" xfId="1" applyFont="1" applyFill="1" applyBorder="1" applyAlignment="1">
      <alignment horizontal="right" vertical="center"/>
    </xf>
    <xf numFmtId="0" fontId="21" fillId="0" borderId="24" xfId="0" applyFont="1" applyBorder="1" applyAlignment="1">
      <alignment vertical="center"/>
    </xf>
    <xf numFmtId="165" fontId="21" fillId="0" borderId="24" xfId="0" applyNumberFormat="1" applyFont="1" applyBorder="1" applyAlignment="1">
      <alignment horizontal="center" vertical="center"/>
    </xf>
    <xf numFmtId="164" fontId="21" fillId="0" borderId="24" xfId="0" applyNumberFormat="1" applyFont="1" applyBorder="1" applyAlignment="1">
      <alignment vertical="center"/>
    </xf>
    <xf numFmtId="169" fontId="14" fillId="2" borderId="4" xfId="0" applyNumberFormat="1" applyFont="1" applyFill="1" applyBorder="1" applyAlignment="1">
      <alignment horizontal="center" vertical="center" wrapText="1"/>
    </xf>
    <xf numFmtId="166" fontId="17" fillId="8" borderId="28" xfId="0" applyNumberFormat="1" applyFont="1" applyFill="1" applyBorder="1" applyAlignment="1">
      <alignment horizontal="center" vertical="center" wrapText="1"/>
    </xf>
    <xf numFmtId="166" fontId="19" fillId="9" borderId="29" xfId="0" applyNumberFormat="1" applyFont="1" applyFill="1" applyBorder="1" applyAlignment="1">
      <alignment horizontal="center" vertical="center" wrapText="1"/>
    </xf>
    <xf numFmtId="44" fontId="7" fillId="0" borderId="28" xfId="0" applyNumberFormat="1" applyFont="1" applyBorder="1" applyAlignment="1">
      <alignment horizontal="center" vertical="center" wrapText="1"/>
    </xf>
    <xf numFmtId="44" fontId="7" fillId="2" borderId="0" xfId="0" applyNumberFormat="1" applyFont="1" applyFill="1" applyAlignment="1">
      <alignment vertical="center"/>
    </xf>
    <xf numFmtId="44" fontId="7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4" fontId="7" fillId="0" borderId="30" xfId="0" applyNumberFormat="1" applyFont="1" applyBorder="1" applyAlignment="1">
      <alignment horizontal="center" vertical="center" wrapText="1"/>
    </xf>
    <xf numFmtId="165" fontId="21" fillId="12" borderId="31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vertical="center"/>
    </xf>
    <xf numFmtId="165" fontId="7" fillId="0" borderId="29" xfId="0" applyNumberFormat="1" applyFont="1" applyBorder="1" applyAlignment="1">
      <alignment horizontal="center" vertical="center" wrapText="1"/>
    </xf>
    <xf numFmtId="0" fontId="13" fillId="0" borderId="15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168" fontId="9" fillId="0" borderId="22" xfId="0" applyNumberFormat="1" applyFont="1" applyBorder="1" applyAlignment="1">
      <alignment horizontal="center" vertical="center"/>
    </xf>
    <xf numFmtId="44" fontId="7" fillId="0" borderId="22" xfId="1" applyFont="1" applyBorder="1" applyAlignment="1" applyProtection="1">
      <alignment horizontal="center" vertical="center"/>
    </xf>
    <xf numFmtId="0" fontId="13" fillId="0" borderId="4" xfId="0" applyFont="1" applyBorder="1" applyAlignment="1">
      <alignment vertical="center"/>
    </xf>
    <xf numFmtId="0" fontId="9" fillId="0" borderId="0" xfId="0" applyFont="1" applyAlignment="1">
      <alignment horizontal="left"/>
    </xf>
    <xf numFmtId="164" fontId="7" fillId="0" borderId="29" xfId="0" applyNumberFormat="1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20" fillId="13" borderId="15" xfId="0" applyFont="1" applyFill="1" applyBorder="1" applyAlignment="1">
      <alignment horizontal="left" vertical="center"/>
    </xf>
    <xf numFmtId="0" fontId="9" fillId="13" borderId="16" xfId="0" applyFont="1" applyFill="1" applyBorder="1" applyAlignment="1">
      <alignment horizontal="center" vertical="center"/>
    </xf>
    <xf numFmtId="0" fontId="20" fillId="13" borderId="16" xfId="0" applyFont="1" applyFill="1" applyBorder="1" applyAlignment="1">
      <alignment horizontal="center" vertical="center"/>
    </xf>
    <xf numFmtId="0" fontId="20" fillId="13" borderId="16" xfId="0" applyFont="1" applyFill="1" applyBorder="1" applyAlignment="1">
      <alignment horizontal="left" vertical="center" wrapText="1"/>
    </xf>
    <xf numFmtId="0" fontId="23" fillId="13" borderId="16" xfId="0" applyFont="1" applyFill="1" applyBorder="1" applyAlignment="1">
      <alignment horizontal="center" vertical="center"/>
    </xf>
    <xf numFmtId="1" fontId="23" fillId="13" borderId="16" xfId="0" applyNumberFormat="1" applyFont="1" applyFill="1" applyBorder="1" applyAlignment="1">
      <alignment horizontal="center" vertical="center"/>
    </xf>
    <xf numFmtId="0" fontId="20" fillId="13" borderId="16" xfId="0" applyFont="1" applyFill="1" applyBorder="1" applyAlignment="1">
      <alignment horizontal="center"/>
    </xf>
    <xf numFmtId="0" fontId="20" fillId="13" borderId="16" xfId="0" applyFont="1" applyFill="1" applyBorder="1" applyAlignment="1">
      <alignment horizontal="left"/>
    </xf>
    <xf numFmtId="1" fontId="20" fillId="13" borderId="16" xfId="0" applyNumberFormat="1" applyFont="1" applyFill="1" applyBorder="1" applyAlignment="1">
      <alignment horizontal="center" vertical="center"/>
    </xf>
    <xf numFmtId="0" fontId="20" fillId="14" borderId="15" xfId="0" applyFont="1" applyFill="1" applyBorder="1" applyAlignment="1">
      <alignment horizontal="left" vertical="center"/>
    </xf>
    <xf numFmtId="0" fontId="9" fillId="14" borderId="16" xfId="0" applyFont="1" applyFill="1" applyBorder="1" applyAlignment="1">
      <alignment horizontal="center" vertical="center"/>
    </xf>
    <xf numFmtId="0" fontId="20" fillId="14" borderId="16" xfId="0" applyFont="1" applyFill="1" applyBorder="1" applyAlignment="1">
      <alignment horizontal="center"/>
    </xf>
    <xf numFmtId="0" fontId="20" fillId="14" borderId="16" xfId="0" applyFont="1" applyFill="1" applyBorder="1" applyAlignment="1">
      <alignment horizontal="left"/>
    </xf>
    <xf numFmtId="1" fontId="20" fillId="14" borderId="16" xfId="0" applyNumberFormat="1" applyFont="1" applyFill="1" applyBorder="1" applyAlignment="1">
      <alignment horizontal="center" vertical="center"/>
    </xf>
    <xf numFmtId="0" fontId="20" fillId="14" borderId="16" xfId="0" applyFont="1" applyFill="1" applyBorder="1" applyAlignment="1">
      <alignment horizontal="center" vertical="center"/>
    </xf>
    <xf numFmtId="0" fontId="20" fillId="15" borderId="15" xfId="0" applyFont="1" applyFill="1" applyBorder="1" applyAlignment="1">
      <alignment horizontal="left" vertical="center"/>
    </xf>
    <xf numFmtId="0" fontId="9" fillId="15" borderId="16" xfId="0" applyFont="1" applyFill="1" applyBorder="1" applyAlignment="1">
      <alignment horizontal="center" vertical="center"/>
    </xf>
    <xf numFmtId="0" fontId="20" fillId="15" borderId="16" xfId="0" applyFont="1" applyFill="1" applyBorder="1" applyAlignment="1">
      <alignment horizontal="center"/>
    </xf>
    <xf numFmtId="0" fontId="20" fillId="15" borderId="16" xfId="0" applyFont="1" applyFill="1" applyBorder="1" applyAlignment="1">
      <alignment horizontal="left"/>
    </xf>
    <xf numFmtId="1" fontId="20" fillId="15" borderId="16" xfId="0" applyNumberFormat="1" applyFont="1" applyFill="1" applyBorder="1" applyAlignment="1">
      <alignment horizontal="center" vertical="center"/>
    </xf>
    <xf numFmtId="0" fontId="20" fillId="15" borderId="16" xfId="0" applyFont="1" applyFill="1" applyBorder="1" applyAlignment="1">
      <alignment horizontal="center" vertical="center"/>
    </xf>
    <xf numFmtId="0" fontId="20" fillId="15" borderId="33" xfId="0" applyFont="1" applyFill="1" applyBorder="1" applyAlignment="1">
      <alignment horizontal="left" vertical="center"/>
    </xf>
    <xf numFmtId="0" fontId="9" fillId="15" borderId="34" xfId="0" applyFont="1" applyFill="1" applyBorder="1" applyAlignment="1">
      <alignment horizontal="center" vertical="center"/>
    </xf>
    <xf numFmtId="166" fontId="20" fillId="15" borderId="34" xfId="0" applyNumberFormat="1" applyFont="1" applyFill="1" applyBorder="1" applyAlignment="1">
      <alignment horizontal="center" vertical="center"/>
    </xf>
    <xf numFmtId="0" fontId="20" fillId="15" borderId="34" xfId="0" applyFont="1" applyFill="1" applyBorder="1" applyAlignment="1">
      <alignment horizontal="left" vertical="center" wrapText="1"/>
    </xf>
    <xf numFmtId="0" fontId="23" fillId="15" borderId="34" xfId="0" applyFont="1" applyFill="1" applyBorder="1" applyAlignment="1">
      <alignment horizontal="center" vertical="center"/>
    </xf>
    <xf numFmtId="1" fontId="23" fillId="15" borderId="34" xfId="0" applyNumberFormat="1" applyFont="1" applyFill="1" applyBorder="1" applyAlignment="1">
      <alignment horizontal="center" vertical="center"/>
    </xf>
    <xf numFmtId="0" fontId="16" fillId="0" borderId="21" xfId="0" applyFont="1" applyBorder="1" applyAlignment="1">
      <alignment horizontal="center" vertical="center" wrapText="1"/>
    </xf>
    <xf numFmtId="164" fontId="16" fillId="4" borderId="16" xfId="0" applyNumberFormat="1" applyFont="1" applyFill="1" applyBorder="1" applyAlignment="1">
      <alignment horizontal="center" vertical="center"/>
    </xf>
    <xf numFmtId="0" fontId="16" fillId="5" borderId="16" xfId="0" applyFont="1" applyFill="1" applyBorder="1" applyAlignment="1">
      <alignment horizontal="center" vertical="center" wrapText="1"/>
    </xf>
    <xf numFmtId="164" fontId="16" fillId="5" borderId="16" xfId="0" applyNumberFormat="1" applyFont="1" applyFill="1" applyBorder="1" applyAlignment="1">
      <alignment horizontal="center" vertical="center"/>
    </xf>
    <xf numFmtId="44" fontId="23" fillId="13" borderId="16" xfId="0" applyNumberFormat="1" applyFont="1" applyFill="1" applyBorder="1" applyAlignment="1">
      <alignment horizontal="left" vertical="center"/>
    </xf>
    <xf numFmtId="9" fontId="20" fillId="13" borderId="16" xfId="0" applyNumberFormat="1" applyFont="1" applyFill="1" applyBorder="1" applyAlignment="1">
      <alignment horizontal="left" vertical="center"/>
    </xf>
    <xf numFmtId="9" fontId="20" fillId="14" borderId="16" xfId="0" applyNumberFormat="1" applyFont="1" applyFill="1" applyBorder="1" applyAlignment="1">
      <alignment horizontal="left" vertical="center"/>
    </xf>
    <xf numFmtId="10" fontId="20" fillId="15" borderId="16" xfId="0" applyNumberFormat="1" applyFont="1" applyFill="1" applyBorder="1" applyAlignment="1">
      <alignment horizontal="left" vertical="center"/>
    </xf>
    <xf numFmtId="170" fontId="20" fillId="15" borderId="16" xfId="0" applyNumberFormat="1" applyFont="1" applyFill="1" applyBorder="1" applyAlignment="1">
      <alignment horizontal="left" vertical="center"/>
    </xf>
    <xf numFmtId="44" fontId="23" fillId="15" borderId="34" xfId="0" applyNumberFormat="1" applyFont="1" applyFill="1" applyBorder="1" applyAlignment="1">
      <alignment horizontal="left" vertical="center"/>
    </xf>
    <xf numFmtId="165" fontId="24" fillId="13" borderId="29" xfId="0" applyNumberFormat="1" applyFont="1" applyFill="1" applyBorder="1" applyAlignment="1">
      <alignment horizontal="left" vertical="center"/>
    </xf>
    <xf numFmtId="0" fontId="20" fillId="0" borderId="0" xfId="0" applyFont="1"/>
    <xf numFmtId="165" fontId="24" fillId="14" borderId="29" xfId="0" applyNumberFormat="1" applyFont="1" applyFill="1" applyBorder="1" applyAlignment="1">
      <alignment horizontal="left" vertical="center"/>
    </xf>
    <xf numFmtId="165" fontId="24" fillId="15" borderId="29" xfId="0" applyNumberFormat="1" applyFont="1" applyFill="1" applyBorder="1" applyAlignment="1">
      <alignment horizontal="left" vertical="center"/>
    </xf>
    <xf numFmtId="165" fontId="24" fillId="15" borderId="35" xfId="0" applyNumberFormat="1" applyFont="1" applyFill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29" fillId="0" borderId="16" xfId="0" applyFont="1" applyBorder="1" applyAlignment="1">
      <alignment vertical="center"/>
    </xf>
    <xf numFmtId="0" fontId="29" fillId="0" borderId="21" xfId="0" applyFont="1" applyBorder="1" applyAlignment="1">
      <alignment vertical="center"/>
    </xf>
    <xf numFmtId="1" fontId="30" fillId="0" borderId="18" xfId="0" applyNumberFormat="1" applyFont="1" applyBorder="1" applyAlignment="1">
      <alignment horizontal="center" vertical="center"/>
    </xf>
    <xf numFmtId="0" fontId="30" fillId="0" borderId="16" xfId="0" applyFont="1" applyBorder="1" applyAlignment="1">
      <alignment horizontal="center"/>
    </xf>
    <xf numFmtId="1" fontId="31" fillId="0" borderId="16" xfId="0" applyNumberFormat="1" applyFont="1" applyBorder="1" applyAlignment="1">
      <alignment horizontal="center" vertical="center"/>
    </xf>
    <xf numFmtId="167" fontId="31" fillId="0" borderId="16" xfId="0" applyNumberFormat="1" applyFont="1" applyBorder="1" applyAlignment="1">
      <alignment horizontal="center" vertical="center"/>
    </xf>
    <xf numFmtId="44" fontId="31" fillId="0" borderId="16" xfId="1" applyFont="1" applyFill="1" applyBorder="1" applyAlignment="1">
      <alignment horizontal="center" vertical="center"/>
    </xf>
    <xf numFmtId="0" fontId="31" fillId="0" borderId="18" xfId="0" applyFont="1" applyBorder="1" applyAlignment="1">
      <alignment vertical="center"/>
    </xf>
    <xf numFmtId="9" fontId="31" fillId="0" borderId="16" xfId="0" applyNumberFormat="1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  <xf numFmtId="167" fontId="32" fillId="0" borderId="16" xfId="0" applyNumberFormat="1" applyFont="1" applyBorder="1" applyAlignment="1">
      <alignment horizontal="center" vertical="center"/>
    </xf>
    <xf numFmtId="168" fontId="32" fillId="0" borderId="16" xfId="0" applyNumberFormat="1" applyFont="1" applyBorder="1" applyAlignment="1">
      <alignment horizontal="center" vertical="center"/>
    </xf>
    <xf numFmtId="44" fontId="31" fillId="0" borderId="16" xfId="1" applyFont="1" applyBorder="1" applyAlignment="1" applyProtection="1">
      <alignment horizontal="center" vertical="center"/>
    </xf>
    <xf numFmtId="164" fontId="31" fillId="0" borderId="16" xfId="0" applyNumberFormat="1" applyFont="1" applyBorder="1" applyAlignment="1">
      <alignment horizontal="left" vertical="center"/>
    </xf>
    <xf numFmtId="0" fontId="31" fillId="0" borderId="16" xfId="0" applyFont="1" applyBorder="1" applyAlignment="1">
      <alignment horizontal="left" vertical="center"/>
    </xf>
    <xf numFmtId="1" fontId="31" fillId="0" borderId="22" xfId="0" applyNumberFormat="1" applyFont="1" applyBorder="1" applyAlignment="1">
      <alignment horizontal="center" vertical="center"/>
    </xf>
    <xf numFmtId="9" fontId="31" fillId="0" borderId="22" xfId="0" applyNumberFormat="1" applyFont="1" applyBorder="1" applyAlignment="1">
      <alignment horizontal="center" vertical="center"/>
    </xf>
    <xf numFmtId="0" fontId="31" fillId="0" borderId="22" xfId="0" applyFont="1" applyBorder="1" applyAlignment="1">
      <alignment horizontal="center" vertical="center"/>
    </xf>
    <xf numFmtId="167" fontId="32" fillId="0" borderId="22" xfId="0" applyNumberFormat="1" applyFont="1" applyBorder="1" applyAlignment="1">
      <alignment horizontal="center" vertical="center"/>
    </xf>
    <xf numFmtId="168" fontId="32" fillId="0" borderId="22" xfId="0" applyNumberFormat="1" applyFont="1" applyBorder="1" applyAlignment="1">
      <alignment horizontal="center" vertical="center"/>
    </xf>
    <xf numFmtId="44" fontId="31" fillId="0" borderId="22" xfId="1" applyFont="1" applyBorder="1" applyAlignment="1" applyProtection="1">
      <alignment horizontal="center" vertical="center"/>
    </xf>
    <xf numFmtId="164" fontId="31" fillId="0" borderId="22" xfId="0" applyNumberFormat="1" applyFont="1" applyBorder="1" applyAlignment="1">
      <alignment horizontal="left" vertical="center"/>
    </xf>
    <xf numFmtId="3" fontId="15" fillId="2" borderId="0" xfId="0" applyNumberFormat="1" applyFont="1" applyFill="1" applyAlignment="1">
      <alignment horizontal="center" vertical="center" wrapText="1"/>
    </xf>
    <xf numFmtId="0" fontId="13" fillId="0" borderId="24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1" fillId="0" borderId="16" xfId="12" applyFont="1" applyBorder="1" applyAlignment="1">
      <alignment horizontal="center" vertical="center"/>
    </xf>
    <xf numFmtId="1" fontId="31" fillId="0" borderId="16" xfId="12" applyNumberFormat="1" applyFont="1" applyBorder="1" applyAlignment="1">
      <alignment horizontal="center" vertical="center"/>
    </xf>
    <xf numFmtId="0" fontId="31" fillId="0" borderId="16" xfId="12" applyFont="1" applyBorder="1" applyAlignment="1">
      <alignment horizontal="left" vertical="center"/>
    </xf>
    <xf numFmtId="44" fontId="7" fillId="0" borderId="30" xfId="0" applyNumberFormat="1" applyFont="1" applyBorder="1" applyAlignment="1">
      <alignment horizontal="center" vertical="center" wrapText="1"/>
    </xf>
    <xf numFmtId="44" fontId="7" fillId="0" borderId="28" xfId="0" applyNumberFormat="1" applyFont="1" applyBorder="1" applyAlignment="1">
      <alignment horizontal="center" vertical="center" wrapText="1"/>
    </xf>
    <xf numFmtId="0" fontId="21" fillId="11" borderId="16" xfId="0" applyFont="1" applyFill="1" applyBorder="1" applyAlignment="1">
      <alignment horizontal="center" vertical="center"/>
    </xf>
    <xf numFmtId="1" fontId="33" fillId="2" borderId="22" xfId="2" applyNumberFormat="1" applyFont="1" applyFill="1" applyBorder="1" applyAlignment="1">
      <alignment vertical="center" wrapText="1"/>
    </xf>
    <xf numFmtId="1" fontId="33" fillId="2" borderId="27" xfId="2" applyNumberFormat="1" applyFont="1" applyFill="1" applyBorder="1" applyAlignment="1">
      <alignment vertical="center" wrapText="1"/>
    </xf>
    <xf numFmtId="0" fontId="10" fillId="7" borderId="7" xfId="0" applyFont="1" applyFill="1" applyBorder="1" applyAlignment="1">
      <alignment horizontal="center" vertical="center"/>
    </xf>
    <xf numFmtId="0" fontId="10" fillId="7" borderId="1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left" wrapText="1"/>
    </xf>
    <xf numFmtId="3" fontId="11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/>
    </xf>
    <xf numFmtId="0" fontId="16" fillId="4" borderId="16" xfId="0" applyFont="1" applyFill="1" applyBorder="1" applyAlignment="1">
      <alignment horizontal="center" vertical="center" wrapText="1"/>
    </xf>
    <xf numFmtId="44" fontId="7" fillId="0" borderId="30" xfId="0" applyNumberFormat="1" applyFont="1" applyBorder="1" applyAlignment="1">
      <alignment horizontal="center" vertical="center" wrapText="1"/>
    </xf>
    <xf numFmtId="44" fontId="7" fillId="0" borderId="37" xfId="0" applyNumberFormat="1" applyFont="1" applyBorder="1" applyAlignment="1">
      <alignment horizontal="center" vertical="center" wrapText="1"/>
    </xf>
    <xf numFmtId="44" fontId="7" fillId="0" borderId="28" xfId="0" applyNumberFormat="1" applyFont="1" applyBorder="1" applyAlignment="1">
      <alignment horizontal="center" vertical="center" wrapText="1"/>
    </xf>
    <xf numFmtId="0" fontId="6" fillId="3" borderId="1" xfId="6" applyFont="1" applyFill="1" applyBorder="1" applyAlignment="1">
      <alignment horizontal="center"/>
    </xf>
    <xf numFmtId="0" fontId="6" fillId="3" borderId="2" xfId="6" applyFont="1" applyFill="1" applyBorder="1" applyAlignment="1">
      <alignment horizontal="center"/>
    </xf>
    <xf numFmtId="0" fontId="4" fillId="3" borderId="1" xfId="6" applyFont="1" applyFill="1" applyBorder="1" applyAlignment="1">
      <alignment horizontal="left" vertical="top" wrapText="1"/>
    </xf>
    <xf numFmtId="0" fontId="4" fillId="3" borderId="2" xfId="6" applyFont="1" applyFill="1" applyBorder="1" applyAlignment="1">
      <alignment horizontal="left" vertical="top" wrapText="1"/>
    </xf>
    <xf numFmtId="0" fontId="4" fillId="3" borderId="3" xfId="6" applyFont="1" applyFill="1" applyBorder="1" applyAlignment="1">
      <alignment horizontal="left" vertical="top" wrapText="1"/>
    </xf>
    <xf numFmtId="0" fontId="4" fillId="3" borderId="4" xfId="6" applyFont="1" applyFill="1" applyBorder="1" applyAlignment="1">
      <alignment horizontal="left" vertical="top" wrapText="1"/>
    </xf>
    <xf numFmtId="0" fontId="4" fillId="3" borderId="5" xfId="6" applyFont="1" applyFill="1" applyBorder="1" applyAlignment="1">
      <alignment horizontal="left" vertical="top" wrapText="1"/>
    </xf>
    <xf numFmtId="0" fontId="4" fillId="3" borderId="6" xfId="6" applyFont="1" applyFill="1" applyBorder="1" applyAlignment="1">
      <alignment horizontal="left" vertical="top" wrapText="1"/>
    </xf>
  </cellXfs>
  <cellStyles count="13">
    <cellStyle name="Currency" xfId="1" builtinId="4"/>
    <cellStyle name="Currency 2" xfId="3"/>
    <cellStyle name="Currency 3" xfId="4"/>
    <cellStyle name="Currency 4" xfId="5"/>
    <cellStyle name="Normal" xfId="0" builtinId="0"/>
    <cellStyle name="Normal 2" xfId="6"/>
    <cellStyle name="Normal 2 3" xfId="7"/>
    <cellStyle name="Normal 3" xfId="12"/>
    <cellStyle name="Normal 4" xfId="8"/>
    <cellStyle name="Note" xfId="2" builtinId="10"/>
    <cellStyle name="Percent 2" xfId="9"/>
    <cellStyle name="Percent 3" xfId="10"/>
    <cellStyle name="Style 1" xfId="11"/>
  </cellStyles>
  <dxfs count="0"/>
  <tableStyles count="0" defaultTableStyle="TableStyleMedium9" defaultPivotStyle="PivotStyleLight16"/>
  <colors>
    <mruColors>
      <color rgb="FF00496A"/>
      <color rgb="FF4A4C4C"/>
      <color rgb="FF013554"/>
      <color rgb="FF001521"/>
      <color rgb="FF00A6A5"/>
      <color rgb="FF00C8C3"/>
      <color rgb="FF00A8A4"/>
      <color rgb="FF00DED9"/>
      <color rgb="FF00BCB8"/>
      <color rgb="FF00DA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457200</xdr:colOff>
      <xdr:row>1</xdr:row>
      <xdr:rowOff>0</xdr:rowOff>
    </xdr:from>
    <xdr:ext cx="184731" cy="293135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92020" y="0"/>
          <a:ext cx="184150" cy="2927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93135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734820" y="0"/>
          <a:ext cx="184150" cy="2927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ntegral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Integral">
      <a:majorFont>
        <a:latin typeface="Tw Cen MT Condensed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Integral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J68"/>
  <sheetViews>
    <sheetView showGridLines="0" tabSelected="1" topLeftCell="A2" zoomScale="55" zoomScaleNormal="55" zoomScaleSheetLayoutView="85" workbookViewId="0">
      <selection activeCell="K54" sqref="K54"/>
    </sheetView>
  </sheetViews>
  <sheetFormatPr defaultColWidth="9" defaultRowHeight="15.5"/>
  <cols>
    <col min="1" max="1" width="4.08203125" style="32" customWidth="1"/>
    <col min="2" max="2" width="9.1640625" style="32" customWidth="1"/>
    <col min="3" max="3" width="9.4140625" style="32" customWidth="1"/>
    <col min="4" max="4" width="71.58203125" style="32" customWidth="1"/>
    <col min="5" max="6" width="11.4140625" style="33" customWidth="1"/>
    <col min="7" max="7" width="14" style="33" customWidth="1"/>
    <col min="8" max="8" width="10.4140625" style="32" customWidth="1"/>
    <col min="9" max="10" width="14" style="33" customWidth="1"/>
    <col min="11" max="12" width="12.4140625" style="32" customWidth="1"/>
    <col min="13" max="13" width="14.4140625" style="32" customWidth="1"/>
    <col min="14" max="14" width="19.08203125" style="32" customWidth="1"/>
    <col min="15" max="15" width="14.6640625" style="32" customWidth="1"/>
    <col min="16" max="16" width="12.4140625" style="32" customWidth="1"/>
    <col min="17" max="17" width="15.1640625" style="30" customWidth="1"/>
    <col min="18" max="18" width="12.4140625" style="32" bestFit="1" customWidth="1"/>
    <col min="19" max="16384" width="9" style="32"/>
  </cols>
  <sheetData>
    <row r="1" spans="1:18" s="27" customFormat="1" ht="15" hidden="1" customHeight="1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8" ht="19" thickBot="1">
      <c r="A2" s="194" t="s">
        <v>4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6"/>
    </row>
    <row r="3" spans="1:18" ht="17.399999999999999" customHeight="1">
      <c r="A3" s="36"/>
      <c r="B3" s="197" t="s">
        <v>5</v>
      </c>
      <c r="C3" s="197"/>
      <c r="D3" s="32" t="s">
        <v>116</v>
      </c>
      <c r="E3" s="37"/>
      <c r="F3" s="37"/>
      <c r="G3" s="38"/>
      <c r="H3" s="38"/>
      <c r="I3" s="38"/>
      <c r="J3" s="38"/>
      <c r="K3" s="38"/>
      <c r="L3" s="38"/>
      <c r="M3" s="38"/>
      <c r="N3" s="38"/>
      <c r="O3" s="82"/>
      <c r="P3" s="83"/>
      <c r="Q3" s="98"/>
    </row>
    <row r="4" spans="1:18" ht="18" customHeight="1">
      <c r="A4" s="36"/>
      <c r="B4" s="198" t="s">
        <v>6</v>
      </c>
      <c r="C4" s="198"/>
      <c r="D4" s="32" t="s">
        <v>117</v>
      </c>
      <c r="E4" s="39"/>
      <c r="F4" s="39"/>
      <c r="G4" s="39"/>
      <c r="H4" s="40"/>
      <c r="I4" s="39"/>
      <c r="J4" s="39"/>
      <c r="K4" s="38"/>
      <c r="L4" s="38"/>
      <c r="M4" s="38"/>
      <c r="N4" s="38"/>
      <c r="O4" s="82"/>
      <c r="P4" s="83"/>
      <c r="Q4" s="98"/>
    </row>
    <row r="5" spans="1:18" ht="24" customHeight="1">
      <c r="A5" s="36"/>
      <c r="B5" s="199" t="s">
        <v>7</v>
      </c>
      <c r="C5" s="199"/>
      <c r="D5" s="32" t="s">
        <v>83</v>
      </c>
      <c r="E5" s="182"/>
      <c r="F5" s="39"/>
      <c r="G5" s="39"/>
      <c r="H5" s="41"/>
      <c r="I5" s="39"/>
      <c r="J5" s="39"/>
      <c r="K5" s="84"/>
      <c r="L5" s="84"/>
      <c r="M5" s="84"/>
      <c r="N5" s="84"/>
      <c r="O5" s="85"/>
      <c r="P5" s="86"/>
      <c r="Q5" s="98"/>
    </row>
    <row r="6" spans="1:18" ht="18" customHeight="1">
      <c r="A6" s="42"/>
      <c r="B6" s="43"/>
      <c r="C6" s="44"/>
      <c r="D6" s="41"/>
      <c r="E6" s="182"/>
      <c r="F6" s="39"/>
      <c r="G6" s="39"/>
      <c r="H6" s="41"/>
      <c r="I6" s="39"/>
      <c r="J6" s="39"/>
      <c r="K6" s="84"/>
      <c r="L6" s="84"/>
      <c r="M6" s="84"/>
      <c r="N6" s="84"/>
      <c r="O6" s="85"/>
      <c r="P6" s="86"/>
      <c r="Q6" s="98"/>
    </row>
    <row r="7" spans="1:18" ht="18.5">
      <c r="A7" s="45"/>
      <c r="B7" s="46"/>
      <c r="C7" s="46"/>
      <c r="D7" s="47"/>
      <c r="E7" s="39"/>
      <c r="F7" s="39"/>
      <c r="G7" s="39"/>
      <c r="H7" s="40"/>
      <c r="I7" s="39"/>
      <c r="J7" s="39"/>
      <c r="K7" s="38"/>
      <c r="L7" s="38"/>
      <c r="M7" s="38"/>
      <c r="N7" s="38"/>
      <c r="O7" s="38"/>
      <c r="P7" s="38"/>
      <c r="Q7" s="98">
        <v>45666</v>
      </c>
    </row>
    <row r="8" spans="1:18" s="27" customFormat="1" ht="59.4" customHeight="1">
      <c r="A8" s="48" t="s">
        <v>8</v>
      </c>
      <c r="B8" s="49" t="s">
        <v>9</v>
      </c>
      <c r="C8" s="49" t="s">
        <v>10</v>
      </c>
      <c r="D8" s="50" t="s">
        <v>0</v>
      </c>
      <c r="E8" s="49" t="s">
        <v>11</v>
      </c>
      <c r="F8" s="49" t="s">
        <v>12</v>
      </c>
      <c r="G8" s="49" t="s">
        <v>13</v>
      </c>
      <c r="H8" s="49" t="s">
        <v>14</v>
      </c>
      <c r="I8" s="49" t="s">
        <v>15</v>
      </c>
      <c r="J8" s="49" t="s">
        <v>16</v>
      </c>
      <c r="K8" s="49" t="s">
        <v>17</v>
      </c>
      <c r="L8" s="49" t="s">
        <v>18</v>
      </c>
      <c r="M8" s="49" t="s">
        <v>19</v>
      </c>
      <c r="N8" s="49" t="s">
        <v>20</v>
      </c>
      <c r="O8" s="49" t="s">
        <v>21</v>
      </c>
      <c r="P8" s="49" t="s">
        <v>22</v>
      </c>
      <c r="Q8" s="99" t="s">
        <v>23</v>
      </c>
    </row>
    <row r="9" spans="1:18" s="28" customFormat="1" ht="18" customHeight="1">
      <c r="A9" s="51"/>
      <c r="B9" s="52"/>
      <c r="C9" s="53">
        <v>1</v>
      </c>
      <c r="D9" s="54" t="s">
        <v>24</v>
      </c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100"/>
    </row>
    <row r="10" spans="1:18" ht="18" customHeight="1">
      <c r="A10" s="55">
        <f>IF(F10&lt;&gt;"",1+MAX($A$2:A9),"")</f>
        <v>1</v>
      </c>
      <c r="B10" s="56"/>
      <c r="C10" s="56"/>
      <c r="D10" s="57" t="s">
        <v>25</v>
      </c>
      <c r="E10" s="58">
        <v>1</v>
      </c>
      <c r="F10" s="59">
        <v>0</v>
      </c>
      <c r="G10" s="60">
        <f t="shared" ref="G10:G16" si="0">(F10*E10)+E10</f>
        <v>1</v>
      </c>
      <c r="H10" s="58" t="s">
        <v>26</v>
      </c>
      <c r="I10" s="87">
        <v>0</v>
      </c>
      <c r="J10" s="88">
        <f t="shared" ref="J10:J16" si="1">+I10*G10</f>
        <v>0</v>
      </c>
      <c r="K10" s="89">
        <v>0</v>
      </c>
      <c r="L10" s="90">
        <f t="shared" ref="L10:L16" si="2">I10*K10</f>
        <v>0</v>
      </c>
      <c r="M10" s="90">
        <f t="shared" ref="M10:M16" si="3">K10*J10</f>
        <v>0</v>
      </c>
      <c r="N10" s="90">
        <v>0</v>
      </c>
      <c r="O10" s="90">
        <f t="shared" ref="O10:O16" si="4">N10*G10</f>
        <v>0</v>
      </c>
      <c r="P10" s="90">
        <f t="shared" ref="P10:P16" si="5">(I10*K10)+O10</f>
        <v>0</v>
      </c>
      <c r="Q10" s="201">
        <v>12600</v>
      </c>
      <c r="R10" s="102"/>
    </row>
    <row r="11" spans="1:18" ht="18" customHeight="1">
      <c r="A11" s="61">
        <f>IF(F11&lt;&gt;"",1+MAX($A$2:A10),"")</f>
        <v>2</v>
      </c>
      <c r="B11" s="62"/>
      <c r="C11" s="62"/>
      <c r="D11" s="63" t="s">
        <v>27</v>
      </c>
      <c r="E11" s="64">
        <v>1</v>
      </c>
      <c r="F11" s="65">
        <v>0</v>
      </c>
      <c r="G11" s="66">
        <f t="shared" si="0"/>
        <v>1</v>
      </c>
      <c r="H11" s="64" t="s">
        <v>26</v>
      </c>
      <c r="I11" s="87">
        <v>0</v>
      </c>
      <c r="J11" s="88">
        <f t="shared" si="1"/>
        <v>0</v>
      </c>
      <c r="K11" s="89">
        <v>0</v>
      </c>
      <c r="L11" s="90">
        <f t="shared" si="2"/>
        <v>0</v>
      </c>
      <c r="M11" s="90">
        <f t="shared" si="3"/>
        <v>0</v>
      </c>
      <c r="N11" s="90">
        <v>0</v>
      </c>
      <c r="O11" s="90">
        <f t="shared" si="4"/>
        <v>0</v>
      </c>
      <c r="P11" s="90">
        <f t="shared" si="5"/>
        <v>0</v>
      </c>
      <c r="Q11" s="202"/>
      <c r="R11" s="102"/>
    </row>
    <row r="12" spans="1:18" ht="18" customHeight="1">
      <c r="A12" s="61">
        <f>IF(F12&lt;&gt;"",1+MAX($A$2:A11),"")</f>
        <v>3</v>
      </c>
      <c r="B12" s="62"/>
      <c r="C12" s="62"/>
      <c r="D12" s="63" t="s">
        <v>28</v>
      </c>
      <c r="E12" s="64">
        <v>1</v>
      </c>
      <c r="F12" s="65">
        <v>0</v>
      </c>
      <c r="G12" s="66">
        <f t="shared" si="0"/>
        <v>1</v>
      </c>
      <c r="H12" s="64" t="s">
        <v>26</v>
      </c>
      <c r="I12" s="87">
        <v>0</v>
      </c>
      <c r="J12" s="88">
        <f t="shared" si="1"/>
        <v>0</v>
      </c>
      <c r="K12" s="89">
        <v>0</v>
      </c>
      <c r="L12" s="90">
        <f t="shared" si="2"/>
        <v>0</v>
      </c>
      <c r="M12" s="90">
        <f t="shared" si="3"/>
        <v>0</v>
      </c>
      <c r="N12" s="90">
        <v>0</v>
      </c>
      <c r="O12" s="90">
        <f t="shared" si="4"/>
        <v>0</v>
      </c>
      <c r="P12" s="90">
        <f t="shared" si="5"/>
        <v>0</v>
      </c>
      <c r="Q12" s="202"/>
      <c r="R12" s="102"/>
    </row>
    <row r="13" spans="1:18" ht="18" customHeight="1">
      <c r="A13" s="61">
        <f>IF(F13&lt;&gt;"",1+MAX($A$2:A12),"")</f>
        <v>4</v>
      </c>
      <c r="B13" s="62"/>
      <c r="C13" s="62"/>
      <c r="D13" s="63" t="s">
        <v>29</v>
      </c>
      <c r="E13" s="64">
        <v>1</v>
      </c>
      <c r="F13" s="65">
        <v>0</v>
      </c>
      <c r="G13" s="66">
        <f t="shared" si="0"/>
        <v>1</v>
      </c>
      <c r="H13" s="64" t="s">
        <v>26</v>
      </c>
      <c r="I13" s="87">
        <v>0</v>
      </c>
      <c r="J13" s="88">
        <f t="shared" si="1"/>
        <v>0</v>
      </c>
      <c r="K13" s="89">
        <v>0</v>
      </c>
      <c r="L13" s="90">
        <f t="shared" si="2"/>
        <v>0</v>
      </c>
      <c r="M13" s="90">
        <f t="shared" si="3"/>
        <v>0</v>
      </c>
      <c r="N13" s="90">
        <v>0</v>
      </c>
      <c r="O13" s="90">
        <f t="shared" si="4"/>
        <v>0</v>
      </c>
      <c r="P13" s="90">
        <f t="shared" si="5"/>
        <v>0</v>
      </c>
      <c r="Q13" s="202"/>
      <c r="R13" s="102"/>
    </row>
    <row r="14" spans="1:18" ht="18" customHeight="1">
      <c r="A14" s="61">
        <f>IF(F14&lt;&gt;"",1+MAX($A$2:A13),"")</f>
        <v>5</v>
      </c>
      <c r="B14" s="62"/>
      <c r="C14" s="62"/>
      <c r="D14" s="63" t="s">
        <v>30</v>
      </c>
      <c r="E14" s="64">
        <v>1</v>
      </c>
      <c r="F14" s="65">
        <v>0</v>
      </c>
      <c r="G14" s="66">
        <f t="shared" si="0"/>
        <v>1</v>
      </c>
      <c r="H14" s="64" t="s">
        <v>26</v>
      </c>
      <c r="I14" s="87">
        <v>0</v>
      </c>
      <c r="J14" s="88">
        <f t="shared" si="1"/>
        <v>0</v>
      </c>
      <c r="K14" s="89">
        <v>0</v>
      </c>
      <c r="L14" s="90">
        <f t="shared" si="2"/>
        <v>0</v>
      </c>
      <c r="M14" s="90">
        <f t="shared" si="3"/>
        <v>0</v>
      </c>
      <c r="N14" s="90">
        <v>0</v>
      </c>
      <c r="O14" s="90">
        <f t="shared" si="4"/>
        <v>0</v>
      </c>
      <c r="P14" s="90">
        <f t="shared" si="5"/>
        <v>0</v>
      </c>
      <c r="Q14" s="202"/>
      <c r="R14" s="102"/>
    </row>
    <row r="15" spans="1:18" ht="18" customHeight="1">
      <c r="A15" s="61">
        <f>IF(F15&lt;&gt;"",1+MAX($A$2:A14),"")</f>
        <v>6</v>
      </c>
      <c r="B15" s="62"/>
      <c r="C15" s="62"/>
      <c r="D15" s="63" t="s">
        <v>31</v>
      </c>
      <c r="E15" s="64">
        <v>1</v>
      </c>
      <c r="F15" s="65">
        <v>0</v>
      </c>
      <c r="G15" s="66">
        <f t="shared" si="0"/>
        <v>1</v>
      </c>
      <c r="H15" s="64" t="s">
        <v>26</v>
      </c>
      <c r="I15" s="87">
        <v>0</v>
      </c>
      <c r="J15" s="88">
        <f t="shared" si="1"/>
        <v>0</v>
      </c>
      <c r="K15" s="89">
        <v>0</v>
      </c>
      <c r="L15" s="90">
        <f t="shared" si="2"/>
        <v>0</v>
      </c>
      <c r="M15" s="90">
        <f t="shared" si="3"/>
        <v>0</v>
      </c>
      <c r="N15" s="90">
        <v>0</v>
      </c>
      <c r="O15" s="90">
        <f t="shared" si="4"/>
        <v>0</v>
      </c>
      <c r="P15" s="90">
        <f t="shared" si="5"/>
        <v>0</v>
      </c>
      <c r="Q15" s="202"/>
      <c r="R15" s="102"/>
    </row>
    <row r="16" spans="1:18" ht="18" customHeight="1">
      <c r="A16" s="61">
        <f>IF(F16&lt;&gt;"",1+MAX($A$2:A15),"")</f>
        <v>7</v>
      </c>
      <c r="B16" s="62"/>
      <c r="C16" s="62"/>
      <c r="D16" s="159" t="s">
        <v>32</v>
      </c>
      <c r="E16" s="70">
        <v>1</v>
      </c>
      <c r="F16" s="81">
        <v>0</v>
      </c>
      <c r="G16" s="80">
        <f t="shared" si="0"/>
        <v>1</v>
      </c>
      <c r="H16" s="70" t="s">
        <v>26</v>
      </c>
      <c r="I16" s="92">
        <v>0</v>
      </c>
      <c r="J16" s="111">
        <f t="shared" si="1"/>
        <v>0</v>
      </c>
      <c r="K16" s="112">
        <v>0</v>
      </c>
      <c r="L16" s="93">
        <f t="shared" si="2"/>
        <v>0</v>
      </c>
      <c r="M16" s="93">
        <f t="shared" si="3"/>
        <v>0</v>
      </c>
      <c r="N16" s="93">
        <v>0</v>
      </c>
      <c r="O16" s="93">
        <f t="shared" si="4"/>
        <v>0</v>
      </c>
      <c r="P16" s="93">
        <f t="shared" si="5"/>
        <v>0</v>
      </c>
      <c r="Q16" s="203"/>
      <c r="R16" s="102"/>
    </row>
    <row r="17" spans="1:19" ht="16" thickBot="1">
      <c r="A17" s="71" t="str">
        <f>IF(F17&lt;&gt;"",1+MAX($A$2:A16),"")</f>
        <v/>
      </c>
      <c r="B17" s="78"/>
      <c r="C17" s="79"/>
      <c r="D17" s="174"/>
      <c r="E17" s="175"/>
      <c r="F17" s="176"/>
      <c r="G17" s="175"/>
      <c r="H17" s="177"/>
      <c r="I17" s="178"/>
      <c r="J17" s="179"/>
      <c r="K17" s="180"/>
      <c r="L17" s="181"/>
      <c r="M17" s="181"/>
      <c r="N17" s="181"/>
      <c r="O17" s="93"/>
      <c r="P17" s="93"/>
      <c r="Q17" s="105"/>
      <c r="R17" s="102"/>
      <c r="S17" s="102"/>
    </row>
    <row r="18" spans="1:19" s="27" customFormat="1" ht="16" thickBot="1">
      <c r="A18" s="67" t="str">
        <f>IF(F18&lt;&gt;"",1+MAX($A$2:A17),"")</f>
        <v/>
      </c>
      <c r="B18" s="68"/>
      <c r="C18" s="72"/>
      <c r="D18" s="73" t="s">
        <v>33</v>
      </c>
      <c r="E18" s="183"/>
      <c r="F18" s="74"/>
      <c r="G18" s="74"/>
      <c r="H18" s="74"/>
      <c r="I18" s="74"/>
      <c r="J18" s="74"/>
      <c r="K18" s="94"/>
      <c r="L18" s="94"/>
      <c r="M18" s="94"/>
      <c r="N18" s="94"/>
      <c r="O18" s="94"/>
      <c r="P18" s="94"/>
      <c r="Q18" s="106">
        <f>SUM(Q10:Q16)</f>
        <v>12600</v>
      </c>
      <c r="R18" s="103"/>
    </row>
    <row r="19" spans="1:19" s="27" customFormat="1">
      <c r="A19" s="75" t="str">
        <f>IF(F19&lt;&gt;"",1+MAX($A$2:A18),"")</f>
        <v/>
      </c>
      <c r="B19" s="76"/>
      <c r="C19" s="76"/>
      <c r="D19" s="76"/>
      <c r="E19" s="184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107"/>
      <c r="R19" s="103"/>
    </row>
    <row r="20" spans="1:19" s="29" customFormat="1">
      <c r="A20" s="51" t="str">
        <f>IF(F20&lt;&gt;"",1+MAX($A$2:A19),"")</f>
        <v/>
      </c>
      <c r="B20" s="52"/>
      <c r="C20" s="53">
        <v>2</v>
      </c>
      <c r="D20" s="77" t="s">
        <v>84</v>
      </c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100"/>
      <c r="S20" s="104"/>
    </row>
    <row r="21" spans="1:19" ht="18" customHeight="1">
      <c r="A21" s="109" t="str">
        <f>IF(F21&lt;&gt;"",1+MAX($A$2:A20),"")</f>
        <v/>
      </c>
      <c r="B21" s="160"/>
      <c r="C21" s="161"/>
      <c r="D21" s="191" t="s">
        <v>85</v>
      </c>
      <c r="E21" s="162"/>
      <c r="F21" s="163"/>
      <c r="G21" s="164"/>
      <c r="H21" s="164"/>
      <c r="I21" s="165"/>
      <c r="J21" s="164"/>
      <c r="K21" s="166"/>
      <c r="L21" s="166"/>
      <c r="M21" s="166"/>
      <c r="N21" s="166"/>
      <c r="O21" s="91"/>
      <c r="P21" s="91"/>
      <c r="Q21" s="108"/>
      <c r="R21" s="102"/>
      <c r="S21" s="102"/>
    </row>
    <row r="22" spans="1:19" ht="15.65" customHeight="1">
      <c r="A22" s="71">
        <f>IF(F22&lt;&gt;"",1+MAX($A$2:A21),"")</f>
        <v>8</v>
      </c>
      <c r="B22" s="192"/>
      <c r="C22" s="167"/>
      <c r="D22" s="188" t="s">
        <v>86</v>
      </c>
      <c r="E22" s="187">
        <v>20</v>
      </c>
      <c r="F22" s="168">
        <v>0.05</v>
      </c>
      <c r="G22" s="164">
        <f>(F22*E22)+E22</f>
        <v>21</v>
      </c>
      <c r="H22" s="64" t="s">
        <v>38</v>
      </c>
      <c r="I22" s="170">
        <v>0.09</v>
      </c>
      <c r="J22" s="171">
        <f t="shared" ref="J22" si="6">+I22*G22</f>
        <v>1.89</v>
      </c>
      <c r="K22" s="172">
        <f>'LABOR SHEET'!C$8</f>
        <v>70</v>
      </c>
      <c r="L22" s="173">
        <f t="shared" ref="L22" si="7">I22*K22</f>
        <v>6.3</v>
      </c>
      <c r="M22" s="173">
        <f t="shared" ref="M22" si="8">K22*J22</f>
        <v>132.29999999999998</v>
      </c>
      <c r="N22" s="173">
        <v>0</v>
      </c>
      <c r="O22" s="90">
        <f t="shared" ref="O22" si="9">N22*G22</f>
        <v>0</v>
      </c>
      <c r="P22" s="90">
        <f>(I22*K22)+N22</f>
        <v>6.3</v>
      </c>
      <c r="Q22" s="101">
        <f t="shared" ref="Q22" si="10">P22*G22</f>
        <v>132.29999999999998</v>
      </c>
      <c r="R22" s="102"/>
      <c r="S22" s="102"/>
    </row>
    <row r="23" spans="1:19">
      <c r="A23" s="71">
        <f>IF(F23&lt;&gt;"",1+MAX($A$2:A22),"")</f>
        <v>9</v>
      </c>
      <c r="B23" s="193"/>
      <c r="C23" s="167"/>
      <c r="D23" s="188" t="s">
        <v>87</v>
      </c>
      <c r="E23" s="186">
        <v>1</v>
      </c>
      <c r="F23" s="168">
        <v>0</v>
      </c>
      <c r="G23" s="164">
        <f>(F23*E23)+E23</f>
        <v>1</v>
      </c>
      <c r="H23" s="64" t="s">
        <v>37</v>
      </c>
      <c r="I23" s="170">
        <v>2.5</v>
      </c>
      <c r="J23" s="171">
        <f t="shared" ref="J23" si="11">+I23*G23</f>
        <v>2.5</v>
      </c>
      <c r="K23" s="172">
        <f>'LABOR SHEET'!C$8</f>
        <v>70</v>
      </c>
      <c r="L23" s="173">
        <f t="shared" ref="L23" si="12">I23*K23</f>
        <v>175</v>
      </c>
      <c r="M23" s="173">
        <f t="shared" ref="M23" si="13">K23*J23</f>
        <v>175</v>
      </c>
      <c r="N23" s="173">
        <v>0</v>
      </c>
      <c r="O23" s="90">
        <f t="shared" ref="O23" si="14">N23*G23</f>
        <v>0</v>
      </c>
      <c r="P23" s="90">
        <f>(I23*K23)+N23</f>
        <v>175</v>
      </c>
      <c r="Q23" s="101">
        <f t="shared" ref="Q23" si="15">P23*G23</f>
        <v>175</v>
      </c>
      <c r="R23" s="102"/>
      <c r="S23" s="102"/>
    </row>
    <row r="24" spans="1:19">
      <c r="A24" s="71">
        <f>IF(F24&lt;&gt;"",1+MAX($A$2:A23),"")</f>
        <v>10</v>
      </c>
      <c r="B24" s="193"/>
      <c r="C24" s="167"/>
      <c r="D24" s="188" t="s">
        <v>88</v>
      </c>
      <c r="E24" s="187">
        <v>9</v>
      </c>
      <c r="F24" s="168">
        <v>0</v>
      </c>
      <c r="G24" s="164">
        <f t="shared" ref="G24:G26" si="16">(F24*E24)+E24</f>
        <v>9</v>
      </c>
      <c r="H24" s="64" t="s">
        <v>37</v>
      </c>
      <c r="I24" s="170">
        <v>1.25</v>
      </c>
      <c r="J24" s="171">
        <f t="shared" ref="J24:J26" si="17">+I24*G24</f>
        <v>11.25</v>
      </c>
      <c r="K24" s="172">
        <f>'LABOR SHEET'!C$8</f>
        <v>70</v>
      </c>
      <c r="L24" s="173">
        <f t="shared" ref="L24:L26" si="18">I24*K24</f>
        <v>87.5</v>
      </c>
      <c r="M24" s="173">
        <f t="shared" ref="M24:M26" si="19">K24*J24</f>
        <v>787.5</v>
      </c>
      <c r="N24" s="173">
        <v>0</v>
      </c>
      <c r="O24" s="90">
        <f t="shared" ref="O24:O26" si="20">N24*G24</f>
        <v>0</v>
      </c>
      <c r="P24" s="90">
        <f t="shared" ref="P24:P26" si="21">(I24*K24)+N24</f>
        <v>87.5</v>
      </c>
      <c r="Q24" s="101">
        <f t="shared" ref="Q24:Q26" si="22">P24*G24</f>
        <v>787.5</v>
      </c>
      <c r="R24" s="102"/>
      <c r="S24" s="102"/>
    </row>
    <row r="25" spans="1:19">
      <c r="A25" s="71">
        <f>IF(F25&lt;&gt;"",1+MAX($A$2:A24),"")</f>
        <v>11</v>
      </c>
      <c r="B25" s="193"/>
      <c r="C25" s="167"/>
      <c r="D25" s="188" t="s">
        <v>89</v>
      </c>
      <c r="E25" s="187">
        <v>4</v>
      </c>
      <c r="F25" s="168">
        <v>0</v>
      </c>
      <c r="G25" s="164">
        <f t="shared" si="16"/>
        <v>4</v>
      </c>
      <c r="H25" s="64" t="s">
        <v>37</v>
      </c>
      <c r="I25" s="170">
        <v>1.8</v>
      </c>
      <c r="J25" s="171">
        <f t="shared" si="17"/>
        <v>7.2</v>
      </c>
      <c r="K25" s="172">
        <f>'LABOR SHEET'!C$8</f>
        <v>70</v>
      </c>
      <c r="L25" s="173">
        <f t="shared" si="18"/>
        <v>126</v>
      </c>
      <c r="M25" s="173">
        <f t="shared" si="19"/>
        <v>504</v>
      </c>
      <c r="N25" s="173">
        <v>0</v>
      </c>
      <c r="O25" s="90">
        <f t="shared" si="20"/>
        <v>0</v>
      </c>
      <c r="P25" s="90">
        <f t="shared" si="21"/>
        <v>126</v>
      </c>
      <c r="Q25" s="101">
        <f t="shared" si="22"/>
        <v>504</v>
      </c>
      <c r="R25" s="102"/>
      <c r="S25" s="102"/>
    </row>
    <row r="26" spans="1:19">
      <c r="A26" s="71">
        <f>IF(F26&lt;&gt;"",1+MAX($A$2:A25),"")</f>
        <v>12</v>
      </c>
      <c r="B26" s="193"/>
      <c r="C26" s="167"/>
      <c r="D26" s="188" t="s">
        <v>90</v>
      </c>
      <c r="E26" s="187">
        <v>2</v>
      </c>
      <c r="F26" s="168">
        <v>0</v>
      </c>
      <c r="G26" s="164">
        <f t="shared" si="16"/>
        <v>2</v>
      </c>
      <c r="H26" s="64" t="s">
        <v>37</v>
      </c>
      <c r="I26" s="170">
        <v>1</v>
      </c>
      <c r="J26" s="171">
        <f t="shared" si="17"/>
        <v>2</v>
      </c>
      <c r="K26" s="172">
        <f>'LABOR SHEET'!C$8</f>
        <v>70</v>
      </c>
      <c r="L26" s="173">
        <f t="shared" si="18"/>
        <v>70</v>
      </c>
      <c r="M26" s="173">
        <f t="shared" si="19"/>
        <v>140</v>
      </c>
      <c r="N26" s="173">
        <v>0</v>
      </c>
      <c r="O26" s="90">
        <f t="shared" si="20"/>
        <v>0</v>
      </c>
      <c r="P26" s="90">
        <f t="shared" si="21"/>
        <v>70</v>
      </c>
      <c r="Q26" s="101">
        <f t="shared" si="22"/>
        <v>140</v>
      </c>
      <c r="R26" s="102"/>
      <c r="S26" s="102"/>
    </row>
    <row r="27" spans="1:19" ht="16" thickBot="1">
      <c r="A27" s="71" t="str">
        <f>IF(F27&lt;&gt;"",1+MAX($A$2:A26),"")</f>
        <v/>
      </c>
      <c r="B27" s="193"/>
      <c r="C27" s="79"/>
      <c r="D27" s="174"/>
      <c r="E27" s="175"/>
      <c r="F27" s="176"/>
      <c r="G27" s="175"/>
      <c r="H27" s="177"/>
      <c r="I27" s="178"/>
      <c r="J27" s="179"/>
      <c r="K27" s="180"/>
      <c r="L27" s="181"/>
      <c r="M27" s="181"/>
      <c r="N27" s="181"/>
      <c r="O27" s="93"/>
      <c r="P27" s="93"/>
      <c r="Q27" s="105"/>
      <c r="R27" s="102"/>
      <c r="S27" s="102"/>
    </row>
    <row r="28" spans="1:19" s="27" customFormat="1" ht="16" thickBot="1">
      <c r="A28" s="109" t="str">
        <f>IF(F28&lt;&gt;"",1+MAX($A$2:A27),"")</f>
        <v/>
      </c>
      <c r="B28" s="69"/>
      <c r="C28" s="72"/>
      <c r="D28" s="73" t="s">
        <v>33</v>
      </c>
      <c r="E28" s="183"/>
      <c r="F28" s="74"/>
      <c r="G28" s="74"/>
      <c r="H28" s="74"/>
      <c r="I28" s="74"/>
      <c r="J28" s="95"/>
      <c r="K28" s="95"/>
      <c r="L28" s="96"/>
      <c r="M28" s="97"/>
      <c r="N28" s="96"/>
      <c r="O28" s="94"/>
      <c r="P28" s="94"/>
      <c r="Q28" s="106">
        <f>SUM(Q21:Q26)</f>
        <v>1738.8</v>
      </c>
      <c r="R28" s="103"/>
    </row>
    <row r="29" spans="1:19" s="27" customFormat="1">
      <c r="A29" s="75" t="str">
        <f>IF(F29&lt;&gt;"",1+MAX($A$2:A28),"")</f>
        <v/>
      </c>
      <c r="B29" s="76"/>
      <c r="C29" s="76"/>
      <c r="D29" s="76"/>
      <c r="E29" s="184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107"/>
      <c r="R29" s="103"/>
    </row>
    <row r="30" spans="1:19" s="29" customFormat="1">
      <c r="A30" s="51" t="str">
        <f>IF(F30&lt;&gt;"",1+MAX($A$2:A29),"")</f>
        <v/>
      </c>
      <c r="B30" s="52"/>
      <c r="C30" s="53">
        <v>23</v>
      </c>
      <c r="D30" s="77" t="s">
        <v>82</v>
      </c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100"/>
      <c r="S30" s="104"/>
    </row>
    <row r="31" spans="1:19" ht="18" customHeight="1">
      <c r="A31" s="109" t="str">
        <f>IF(F31&lt;&gt;"",1+MAX($A$2:A30),"")</f>
        <v/>
      </c>
      <c r="B31" s="193"/>
      <c r="C31" s="161"/>
      <c r="D31" s="191" t="s">
        <v>91</v>
      </c>
      <c r="E31" s="162"/>
      <c r="F31" s="163"/>
      <c r="G31" s="164"/>
      <c r="H31" s="164"/>
      <c r="I31" s="165"/>
      <c r="J31" s="164"/>
      <c r="K31" s="166"/>
      <c r="L31" s="166"/>
      <c r="M31" s="166"/>
      <c r="N31" s="166"/>
      <c r="O31" s="91"/>
      <c r="P31" s="91"/>
      <c r="Q31" s="108"/>
      <c r="R31" s="102"/>
      <c r="S31" s="102"/>
    </row>
    <row r="32" spans="1:19" ht="15.65" customHeight="1">
      <c r="A32" s="109">
        <f>IF(F32&lt;&gt;"",1+MAX($A$2:A31),"")</f>
        <v>13</v>
      </c>
      <c r="B32" s="193"/>
      <c r="C32" s="167"/>
      <c r="D32" s="188" t="s">
        <v>92</v>
      </c>
      <c r="E32" s="187">
        <v>80</v>
      </c>
      <c r="F32" s="168">
        <v>0.05</v>
      </c>
      <c r="G32" s="164">
        <f>(F32*E32)+E32</f>
        <v>84</v>
      </c>
      <c r="H32" s="64" t="s">
        <v>38</v>
      </c>
      <c r="I32" s="170">
        <v>0.11600000000000001</v>
      </c>
      <c r="J32" s="171">
        <f t="shared" ref="J32" si="23">+I32*G32</f>
        <v>9.7439999999999998</v>
      </c>
      <c r="K32" s="172">
        <f>'LABOR SHEET'!C$8</f>
        <v>70</v>
      </c>
      <c r="L32" s="173">
        <f t="shared" ref="L32" si="24">I32*K32</f>
        <v>8.120000000000001</v>
      </c>
      <c r="M32" s="173">
        <f t="shared" ref="M32" si="25">K32*J32</f>
        <v>682.07999999999993</v>
      </c>
      <c r="N32" s="173">
        <v>7.96</v>
      </c>
      <c r="O32" s="90">
        <f t="shared" ref="O32" si="26">N32*G32</f>
        <v>668.64</v>
      </c>
      <c r="P32" s="90">
        <f>(I32*K32)+N32</f>
        <v>16.080000000000002</v>
      </c>
      <c r="Q32" s="190">
        <f t="shared" ref="Q32" si="27">P32*G32</f>
        <v>1350.7200000000003</v>
      </c>
      <c r="R32" s="102"/>
      <c r="S32" s="102"/>
    </row>
    <row r="33" spans="1:19" ht="15.65" customHeight="1">
      <c r="A33" s="109">
        <f>IF(F33&lt;&gt;"",1+MAX($A$2:A32),"")</f>
        <v>14</v>
      </c>
      <c r="B33" s="193"/>
      <c r="C33" s="167"/>
      <c r="D33" s="188" t="s">
        <v>93</v>
      </c>
      <c r="E33" s="187">
        <v>15</v>
      </c>
      <c r="F33" s="168">
        <v>0.05</v>
      </c>
      <c r="G33" s="164">
        <f t="shared" ref="G33:G34" si="28">(F33*E33)+E33</f>
        <v>15.75</v>
      </c>
      <c r="H33" s="64" t="s">
        <v>38</v>
      </c>
      <c r="I33" s="170">
        <v>0.11600000000000001</v>
      </c>
      <c r="J33" s="171">
        <f t="shared" ref="J33:J34" si="29">+I33*G33</f>
        <v>1.8270000000000002</v>
      </c>
      <c r="K33" s="172">
        <f>'LABOR SHEET'!C$8</f>
        <v>70</v>
      </c>
      <c r="L33" s="173">
        <f t="shared" ref="L33:L34" si="30">I33*K33</f>
        <v>8.120000000000001</v>
      </c>
      <c r="M33" s="173">
        <f t="shared" ref="M33:M34" si="31">K33*J33</f>
        <v>127.89000000000001</v>
      </c>
      <c r="N33" s="173">
        <v>7.96</v>
      </c>
      <c r="O33" s="90">
        <f t="shared" ref="O33:O34" si="32">N33*G33</f>
        <v>125.37</v>
      </c>
      <c r="P33" s="90">
        <f t="shared" ref="P33:P34" si="33">(I33*K33)+N33</f>
        <v>16.080000000000002</v>
      </c>
      <c r="Q33" s="190">
        <f t="shared" ref="Q33:Q34" si="34">P33*G33</f>
        <v>253.26000000000002</v>
      </c>
      <c r="R33" s="102"/>
      <c r="S33" s="102"/>
    </row>
    <row r="34" spans="1:19" ht="15.65" customHeight="1">
      <c r="A34" s="109">
        <f>IF(F34&lt;&gt;"",1+MAX($A$2:A33),"")</f>
        <v>15</v>
      </c>
      <c r="B34" s="193"/>
      <c r="C34" s="167"/>
      <c r="D34" s="188" t="s">
        <v>94</v>
      </c>
      <c r="E34" s="187">
        <v>20</v>
      </c>
      <c r="F34" s="168">
        <v>0.05</v>
      </c>
      <c r="G34" s="164">
        <f t="shared" si="28"/>
        <v>21</v>
      </c>
      <c r="H34" s="64" t="s">
        <v>38</v>
      </c>
      <c r="I34" s="170">
        <v>0.125</v>
      </c>
      <c r="J34" s="171">
        <f t="shared" si="29"/>
        <v>2.625</v>
      </c>
      <c r="K34" s="172">
        <f>'LABOR SHEET'!C$8</f>
        <v>70</v>
      </c>
      <c r="L34" s="173">
        <f t="shared" si="30"/>
        <v>8.75</v>
      </c>
      <c r="M34" s="173">
        <f t="shared" si="31"/>
        <v>183.75</v>
      </c>
      <c r="N34" s="173">
        <v>8.85</v>
      </c>
      <c r="O34" s="90">
        <f t="shared" si="32"/>
        <v>185.85</v>
      </c>
      <c r="P34" s="90">
        <f t="shared" si="33"/>
        <v>17.600000000000001</v>
      </c>
      <c r="Q34" s="190">
        <f t="shared" si="34"/>
        <v>369.6</v>
      </c>
      <c r="R34" s="102"/>
      <c r="S34" s="102"/>
    </row>
    <row r="35" spans="1:19">
      <c r="A35" s="109" t="str">
        <f>IF(F35&lt;&gt;"",1+MAX($A$2:A34),"")</f>
        <v/>
      </c>
      <c r="B35" s="193"/>
      <c r="C35" s="167"/>
      <c r="D35" s="174"/>
      <c r="E35" s="175"/>
      <c r="F35" s="176"/>
      <c r="G35" s="175"/>
      <c r="H35" s="177"/>
      <c r="I35" s="178"/>
      <c r="J35" s="179"/>
      <c r="K35" s="180"/>
      <c r="L35" s="181"/>
      <c r="M35" s="181"/>
      <c r="N35" s="181"/>
      <c r="O35" s="93"/>
      <c r="P35" s="93"/>
      <c r="Q35" s="189"/>
      <c r="R35" s="102"/>
      <c r="S35" s="102"/>
    </row>
    <row r="36" spans="1:19" ht="18" customHeight="1">
      <c r="A36" s="109" t="str">
        <f>IF(F36&lt;&gt;"",1+MAX($A$2:A35),"")</f>
        <v/>
      </c>
      <c r="B36" s="193"/>
      <c r="C36" s="161"/>
      <c r="D36" s="191" t="s">
        <v>95</v>
      </c>
      <c r="E36" s="162"/>
      <c r="F36" s="163"/>
      <c r="G36" s="164"/>
      <c r="H36" s="164"/>
      <c r="I36" s="165"/>
      <c r="J36" s="164"/>
      <c r="K36" s="166"/>
      <c r="L36" s="166"/>
      <c r="M36" s="166"/>
      <c r="N36" s="166"/>
      <c r="O36" s="91"/>
      <c r="P36" s="91"/>
      <c r="Q36" s="108"/>
      <c r="R36" s="102"/>
      <c r="S36" s="102"/>
    </row>
    <row r="37" spans="1:19">
      <c r="A37" s="109">
        <f>IF(F37&lt;&gt;"",1+MAX($A$2:A36),"")</f>
        <v>16</v>
      </c>
      <c r="B37" s="193"/>
      <c r="C37" s="167"/>
      <c r="D37" s="188" t="s">
        <v>96</v>
      </c>
      <c r="E37" s="187">
        <v>11</v>
      </c>
      <c r="F37" s="168">
        <v>0</v>
      </c>
      <c r="G37" s="164">
        <f t="shared" ref="G37:G43" si="35">(F37*E37)+E37</f>
        <v>11</v>
      </c>
      <c r="H37" s="64" t="s">
        <v>37</v>
      </c>
      <c r="I37" s="170">
        <v>0.7</v>
      </c>
      <c r="J37" s="171">
        <f t="shared" ref="J37:J43" si="36">+I37*G37</f>
        <v>7.6999999999999993</v>
      </c>
      <c r="K37" s="172">
        <f>'LABOR SHEET'!C$8</f>
        <v>70</v>
      </c>
      <c r="L37" s="173">
        <f t="shared" ref="L37:L43" si="37">I37*K37</f>
        <v>49</v>
      </c>
      <c r="M37" s="173">
        <f t="shared" ref="M37:M43" si="38">K37*J37</f>
        <v>539</v>
      </c>
      <c r="N37" s="173">
        <v>56</v>
      </c>
      <c r="O37" s="90">
        <f t="shared" ref="O37:O43" si="39">N37*G37</f>
        <v>616</v>
      </c>
      <c r="P37" s="90">
        <f t="shared" ref="P37:P43" si="40">(I37*K37)+N37</f>
        <v>105</v>
      </c>
      <c r="Q37" s="190">
        <f t="shared" ref="Q37:Q43" si="41">P37*G37</f>
        <v>1155</v>
      </c>
      <c r="R37" s="102"/>
      <c r="S37" s="102"/>
    </row>
    <row r="38" spans="1:19">
      <c r="A38" s="109">
        <f>IF(F38&lt;&gt;"",1+MAX($A$2:A37),"")</f>
        <v>17</v>
      </c>
      <c r="B38" s="193"/>
      <c r="C38" s="167"/>
      <c r="D38" s="188" t="s">
        <v>97</v>
      </c>
      <c r="E38" s="187">
        <v>13</v>
      </c>
      <c r="F38" s="168">
        <v>0</v>
      </c>
      <c r="G38" s="164">
        <f t="shared" si="35"/>
        <v>13</v>
      </c>
      <c r="H38" s="64" t="s">
        <v>37</v>
      </c>
      <c r="I38" s="170">
        <v>0.85</v>
      </c>
      <c r="J38" s="171">
        <f t="shared" si="36"/>
        <v>11.049999999999999</v>
      </c>
      <c r="K38" s="172">
        <f>'LABOR SHEET'!C$8</f>
        <v>70</v>
      </c>
      <c r="L38" s="173">
        <f t="shared" si="37"/>
        <v>59.5</v>
      </c>
      <c r="M38" s="173">
        <f t="shared" si="38"/>
        <v>773.49999999999989</v>
      </c>
      <c r="N38" s="173">
        <v>68</v>
      </c>
      <c r="O38" s="90">
        <f t="shared" si="39"/>
        <v>884</v>
      </c>
      <c r="P38" s="90">
        <f t="shared" si="40"/>
        <v>127.5</v>
      </c>
      <c r="Q38" s="190">
        <f t="shared" si="41"/>
        <v>1657.5</v>
      </c>
      <c r="R38" s="102"/>
      <c r="S38" s="102"/>
    </row>
    <row r="39" spans="1:19">
      <c r="A39" s="109">
        <f>IF(F39&lt;&gt;"",1+MAX($A$2:A38),"")</f>
        <v>18</v>
      </c>
      <c r="B39" s="193"/>
      <c r="C39" s="167"/>
      <c r="D39" s="188" t="s">
        <v>98</v>
      </c>
      <c r="E39" s="187">
        <v>9</v>
      </c>
      <c r="F39" s="168">
        <v>0</v>
      </c>
      <c r="G39" s="164">
        <f t="shared" si="35"/>
        <v>9</v>
      </c>
      <c r="H39" s="64" t="s">
        <v>37</v>
      </c>
      <c r="I39" s="170">
        <v>0.75</v>
      </c>
      <c r="J39" s="171">
        <f t="shared" si="36"/>
        <v>6.75</v>
      </c>
      <c r="K39" s="172">
        <f>'LABOR SHEET'!C$8</f>
        <v>70</v>
      </c>
      <c r="L39" s="173">
        <f t="shared" si="37"/>
        <v>52.5</v>
      </c>
      <c r="M39" s="173">
        <f t="shared" si="38"/>
        <v>472.5</v>
      </c>
      <c r="N39" s="173">
        <v>60</v>
      </c>
      <c r="O39" s="90">
        <f t="shared" si="39"/>
        <v>540</v>
      </c>
      <c r="P39" s="90">
        <f t="shared" si="40"/>
        <v>112.5</v>
      </c>
      <c r="Q39" s="190">
        <f t="shared" si="41"/>
        <v>1012.5</v>
      </c>
      <c r="R39" s="102"/>
      <c r="S39" s="102"/>
    </row>
    <row r="40" spans="1:19">
      <c r="A40" s="109">
        <f>IF(F40&lt;&gt;"",1+MAX($A$2:A39),"")</f>
        <v>19</v>
      </c>
      <c r="B40" s="193"/>
      <c r="C40" s="167"/>
      <c r="D40" s="188" t="s">
        <v>99</v>
      </c>
      <c r="E40" s="187">
        <v>2</v>
      </c>
      <c r="F40" s="168">
        <v>0</v>
      </c>
      <c r="G40" s="164">
        <f t="shared" si="35"/>
        <v>2</v>
      </c>
      <c r="H40" s="64" t="s">
        <v>37</v>
      </c>
      <c r="I40" s="170">
        <v>0.85</v>
      </c>
      <c r="J40" s="171">
        <f t="shared" si="36"/>
        <v>1.7</v>
      </c>
      <c r="K40" s="172">
        <f>'LABOR SHEET'!C$8</f>
        <v>70</v>
      </c>
      <c r="L40" s="173">
        <f t="shared" si="37"/>
        <v>59.5</v>
      </c>
      <c r="M40" s="173">
        <f t="shared" si="38"/>
        <v>119</v>
      </c>
      <c r="N40" s="173">
        <v>85</v>
      </c>
      <c r="O40" s="90">
        <f t="shared" si="39"/>
        <v>170</v>
      </c>
      <c r="P40" s="90">
        <f t="shared" si="40"/>
        <v>144.5</v>
      </c>
      <c r="Q40" s="190">
        <f t="shared" si="41"/>
        <v>289</v>
      </c>
      <c r="R40" s="102"/>
      <c r="S40" s="102"/>
    </row>
    <row r="41" spans="1:19">
      <c r="A41" s="109" t="str">
        <f>IF(F41&lt;&gt;"",1+MAX($A$2:A40),"")</f>
        <v/>
      </c>
      <c r="B41" s="193"/>
      <c r="C41" s="167"/>
      <c r="D41" s="188"/>
      <c r="E41" s="187"/>
      <c r="F41" s="168"/>
      <c r="G41" s="164"/>
      <c r="H41" s="64"/>
      <c r="I41" s="170"/>
      <c r="J41" s="171"/>
      <c r="K41" s="172"/>
      <c r="L41" s="173"/>
      <c r="M41" s="173"/>
      <c r="N41" s="173"/>
      <c r="O41" s="90"/>
      <c r="P41" s="90"/>
      <c r="Q41" s="190"/>
      <c r="R41" s="102"/>
      <c r="S41" s="102"/>
    </row>
    <row r="42" spans="1:19">
      <c r="A42" s="109" t="str">
        <f>IF(F42&lt;&gt;"",1+MAX($A$2:A41),"")</f>
        <v/>
      </c>
      <c r="B42" s="193"/>
      <c r="C42" s="167"/>
      <c r="D42" s="191" t="s">
        <v>100</v>
      </c>
      <c r="E42" s="187"/>
      <c r="F42" s="168"/>
      <c r="G42" s="164"/>
      <c r="H42" s="64"/>
      <c r="I42" s="170"/>
      <c r="J42" s="171"/>
      <c r="K42" s="172"/>
      <c r="L42" s="173"/>
      <c r="M42" s="173"/>
      <c r="N42" s="173"/>
      <c r="O42" s="90"/>
      <c r="P42" s="90"/>
      <c r="Q42" s="190"/>
      <c r="R42" s="102"/>
      <c r="S42" s="102"/>
    </row>
    <row r="43" spans="1:19">
      <c r="A43" s="109">
        <f>IF(F43&lt;&gt;"",1+MAX($A$2:A42),"")</f>
        <v>20</v>
      </c>
      <c r="B43" s="193"/>
      <c r="C43" s="167"/>
      <c r="D43" s="188" t="s">
        <v>101</v>
      </c>
      <c r="E43" s="187">
        <v>1</v>
      </c>
      <c r="F43" s="168">
        <v>0</v>
      </c>
      <c r="G43" s="164">
        <f t="shared" si="35"/>
        <v>1</v>
      </c>
      <c r="H43" s="64" t="s">
        <v>37</v>
      </c>
      <c r="I43" s="170">
        <v>0.8</v>
      </c>
      <c r="J43" s="171">
        <f t="shared" si="36"/>
        <v>0.8</v>
      </c>
      <c r="K43" s="172">
        <f>'LABOR SHEET'!C$8</f>
        <v>70</v>
      </c>
      <c r="L43" s="173">
        <f t="shared" si="37"/>
        <v>56</v>
      </c>
      <c r="M43" s="173">
        <f t="shared" si="38"/>
        <v>56</v>
      </c>
      <c r="N43" s="173">
        <v>125</v>
      </c>
      <c r="O43" s="90">
        <f t="shared" si="39"/>
        <v>125</v>
      </c>
      <c r="P43" s="90">
        <f t="shared" si="40"/>
        <v>181</v>
      </c>
      <c r="Q43" s="190">
        <f t="shared" si="41"/>
        <v>181</v>
      </c>
      <c r="R43" s="102"/>
      <c r="S43" s="102"/>
    </row>
    <row r="44" spans="1:19">
      <c r="A44" s="109" t="str">
        <f>IF(F44&lt;&gt;"",1+MAX($A$2:A43),"")</f>
        <v/>
      </c>
      <c r="B44" s="193"/>
      <c r="C44" s="167"/>
      <c r="D44" s="174"/>
      <c r="E44" s="175"/>
      <c r="F44" s="176"/>
      <c r="G44" s="175"/>
      <c r="H44" s="177"/>
      <c r="I44" s="178"/>
      <c r="J44" s="179"/>
      <c r="K44" s="180"/>
      <c r="L44" s="181"/>
      <c r="M44" s="181"/>
      <c r="N44" s="181"/>
      <c r="O44" s="93"/>
      <c r="P44" s="93"/>
      <c r="Q44" s="189"/>
      <c r="R44" s="102"/>
      <c r="S44" s="102"/>
    </row>
    <row r="45" spans="1:19" ht="18" customHeight="1">
      <c r="A45" s="109" t="str">
        <f>IF(F45&lt;&gt;"",1+MAX($A$2:A44),"")</f>
        <v/>
      </c>
      <c r="B45" s="193"/>
      <c r="C45" s="161"/>
      <c r="D45" s="191" t="s">
        <v>102</v>
      </c>
      <c r="E45" s="162"/>
      <c r="F45" s="163"/>
      <c r="G45" s="164"/>
      <c r="H45" s="164"/>
      <c r="I45" s="165"/>
      <c r="J45" s="164"/>
      <c r="K45" s="166"/>
      <c r="L45" s="166"/>
      <c r="M45" s="166"/>
      <c r="N45" s="166"/>
      <c r="O45" s="91"/>
      <c r="P45" s="91"/>
      <c r="Q45" s="108"/>
      <c r="R45" s="102"/>
      <c r="S45" s="102"/>
    </row>
    <row r="46" spans="1:19">
      <c r="A46" s="109">
        <f>IF(F46&lt;&gt;"",1+MAX($A$2:A45),"")</f>
        <v>21</v>
      </c>
      <c r="B46" s="193"/>
      <c r="C46" s="167"/>
      <c r="D46" s="188" t="s">
        <v>103</v>
      </c>
      <c r="E46" s="187">
        <v>14</v>
      </c>
      <c r="F46" s="168">
        <v>0</v>
      </c>
      <c r="G46" s="164">
        <f t="shared" ref="G46:G49" si="42">(F46*E46)+E46</f>
        <v>14</v>
      </c>
      <c r="H46" s="64" t="s">
        <v>37</v>
      </c>
      <c r="I46" s="170">
        <v>0.9</v>
      </c>
      <c r="J46" s="171">
        <f t="shared" ref="J46:J49" si="43">+I46*G46</f>
        <v>12.6</v>
      </c>
      <c r="K46" s="172">
        <f>'LABOR SHEET'!C$8</f>
        <v>70</v>
      </c>
      <c r="L46" s="173">
        <f t="shared" ref="L46:L49" si="44">I46*K46</f>
        <v>63</v>
      </c>
      <c r="M46" s="173">
        <f t="shared" ref="M46:M49" si="45">K46*J46</f>
        <v>882</v>
      </c>
      <c r="N46" s="173">
        <v>148</v>
      </c>
      <c r="O46" s="90">
        <f t="shared" ref="O46:O49" si="46">N46*G46</f>
        <v>2072</v>
      </c>
      <c r="P46" s="90">
        <f t="shared" ref="P46:P49" si="47">(I46*K46)+N46</f>
        <v>211</v>
      </c>
      <c r="Q46" s="190">
        <f t="shared" ref="Q46:Q49" si="48">P46*G46</f>
        <v>2954</v>
      </c>
      <c r="R46" s="102"/>
      <c r="S46" s="102"/>
    </row>
    <row r="47" spans="1:19">
      <c r="A47" s="109" t="str">
        <f>IF(F47&lt;&gt;"",1+MAX($A$2:A46),"")</f>
        <v/>
      </c>
      <c r="B47" s="193"/>
      <c r="C47" s="167"/>
      <c r="D47" s="188"/>
      <c r="E47" s="187"/>
      <c r="F47" s="168"/>
      <c r="G47" s="164"/>
      <c r="H47" s="169"/>
      <c r="I47" s="170"/>
      <c r="J47" s="171"/>
      <c r="K47" s="172"/>
      <c r="L47" s="173"/>
      <c r="M47" s="173"/>
      <c r="N47" s="173"/>
      <c r="O47" s="90"/>
      <c r="P47" s="90"/>
      <c r="Q47" s="190"/>
      <c r="R47" s="102"/>
      <c r="S47" s="102"/>
    </row>
    <row r="48" spans="1:19">
      <c r="A48" s="109" t="str">
        <f>IF(F48&lt;&gt;"",1+MAX($A$2:A47),"")</f>
        <v/>
      </c>
      <c r="B48" s="193"/>
      <c r="C48" s="167"/>
      <c r="D48" s="191" t="s">
        <v>104</v>
      </c>
      <c r="E48" s="187"/>
      <c r="F48" s="168"/>
      <c r="G48" s="164"/>
      <c r="H48" s="169"/>
      <c r="I48" s="170"/>
      <c r="J48" s="171"/>
      <c r="K48" s="172"/>
      <c r="L48" s="173"/>
      <c r="M48" s="173"/>
      <c r="N48" s="173"/>
      <c r="O48" s="90"/>
      <c r="P48" s="90"/>
      <c r="Q48" s="190"/>
      <c r="R48" s="102"/>
      <c r="S48" s="102"/>
    </row>
    <row r="49" spans="1:36">
      <c r="A49" s="109">
        <f>IF(F49&lt;&gt;"",1+MAX($A$2:A48),"")</f>
        <v>22</v>
      </c>
      <c r="B49" s="193"/>
      <c r="C49" s="167"/>
      <c r="D49" s="188" t="s">
        <v>105</v>
      </c>
      <c r="E49" s="187">
        <v>3</v>
      </c>
      <c r="F49" s="168">
        <v>0</v>
      </c>
      <c r="G49" s="164">
        <f t="shared" si="42"/>
        <v>3</v>
      </c>
      <c r="H49" s="64" t="s">
        <v>37</v>
      </c>
      <c r="I49" s="170">
        <v>1.5</v>
      </c>
      <c r="J49" s="171">
        <f t="shared" si="43"/>
        <v>4.5</v>
      </c>
      <c r="K49" s="172">
        <f>'LABOR SHEET'!C$8</f>
        <v>70</v>
      </c>
      <c r="L49" s="173">
        <f t="shared" si="44"/>
        <v>105</v>
      </c>
      <c r="M49" s="173">
        <f t="shared" si="45"/>
        <v>315</v>
      </c>
      <c r="N49" s="173">
        <v>260</v>
      </c>
      <c r="O49" s="90">
        <f t="shared" si="46"/>
        <v>780</v>
      </c>
      <c r="P49" s="90">
        <f t="shared" si="47"/>
        <v>365</v>
      </c>
      <c r="Q49" s="190">
        <f t="shared" si="48"/>
        <v>1095</v>
      </c>
      <c r="R49" s="102"/>
      <c r="S49" s="102"/>
    </row>
    <row r="50" spans="1:36">
      <c r="A50" s="109" t="str">
        <f>IF(F50&lt;&gt;"",1+MAX($A$2:A49),"")</f>
        <v/>
      </c>
      <c r="B50" s="193"/>
      <c r="C50" s="167"/>
      <c r="D50" s="174"/>
      <c r="E50" s="175"/>
      <c r="F50" s="176"/>
      <c r="G50" s="175"/>
      <c r="H50" s="177"/>
      <c r="I50" s="178"/>
      <c r="J50" s="179"/>
      <c r="K50" s="180"/>
      <c r="L50" s="181"/>
      <c r="M50" s="181"/>
      <c r="N50" s="181"/>
      <c r="O50" s="93"/>
      <c r="P50" s="93"/>
      <c r="Q50" s="189"/>
      <c r="R50" s="102"/>
      <c r="S50" s="102"/>
    </row>
    <row r="51" spans="1:36" ht="18" customHeight="1">
      <c r="A51" s="109" t="str">
        <f>IF(F51&lt;&gt;"",1+MAX($A$2:A50),"")</f>
        <v/>
      </c>
      <c r="B51" s="193"/>
      <c r="C51" s="161"/>
      <c r="D51" s="191" t="s">
        <v>106</v>
      </c>
      <c r="E51" s="162"/>
      <c r="F51" s="163"/>
      <c r="G51" s="164"/>
      <c r="H51" s="164"/>
      <c r="I51" s="165"/>
      <c r="J51" s="164"/>
      <c r="K51" s="166"/>
      <c r="L51" s="166"/>
      <c r="M51" s="166"/>
      <c r="N51" s="166"/>
      <c r="O51" s="91"/>
      <c r="P51" s="91"/>
      <c r="Q51" s="108"/>
      <c r="R51" s="102"/>
      <c r="S51" s="102"/>
    </row>
    <row r="52" spans="1:36">
      <c r="A52" s="109">
        <f>IF(F52&lt;&gt;"",1+MAX($A$2:A51),"")</f>
        <v>23</v>
      </c>
      <c r="B52" s="193"/>
      <c r="C52" s="167"/>
      <c r="D52" s="188" t="s">
        <v>107</v>
      </c>
      <c r="E52" s="187">
        <v>1</v>
      </c>
      <c r="F52" s="168">
        <v>0</v>
      </c>
      <c r="G52" s="164">
        <f>(F52*E52)+E52</f>
        <v>1</v>
      </c>
      <c r="H52" s="64" t="s">
        <v>37</v>
      </c>
      <c r="I52" s="170">
        <v>5</v>
      </c>
      <c r="J52" s="171">
        <f t="shared" ref="J52" si="49">+I52*G52</f>
        <v>5</v>
      </c>
      <c r="K52" s="172">
        <f>'LABOR SHEET'!C$8</f>
        <v>70</v>
      </c>
      <c r="L52" s="173">
        <f t="shared" ref="L52" si="50">I52*K52</f>
        <v>350</v>
      </c>
      <c r="M52" s="173">
        <f t="shared" ref="M52" si="51">K52*J52</f>
        <v>350</v>
      </c>
      <c r="N52" s="173">
        <v>1025</v>
      </c>
      <c r="O52" s="90">
        <f t="shared" ref="O52" si="52">N52*G52</f>
        <v>1025</v>
      </c>
      <c r="P52" s="90">
        <f t="shared" ref="P52" si="53">(I52*K52)+N52</f>
        <v>1375</v>
      </c>
      <c r="Q52" s="190">
        <f t="shared" ref="Q52" si="54">P52*G52</f>
        <v>1375</v>
      </c>
      <c r="R52" s="102"/>
      <c r="S52" s="102"/>
    </row>
    <row r="53" spans="1:36">
      <c r="A53" s="109">
        <f>IF(F53&lt;&gt;"",1+MAX($A$2:A52),"")</f>
        <v>24</v>
      </c>
      <c r="B53" s="193"/>
      <c r="C53" s="167"/>
      <c r="D53" s="188" t="s">
        <v>108</v>
      </c>
      <c r="E53" s="187">
        <v>1</v>
      </c>
      <c r="F53" s="168">
        <v>0</v>
      </c>
      <c r="G53" s="164">
        <f t="shared" ref="G53:G58" si="55">(F53*E53)+E53</f>
        <v>1</v>
      </c>
      <c r="H53" s="64" t="s">
        <v>37</v>
      </c>
      <c r="I53" s="170">
        <v>8</v>
      </c>
      <c r="J53" s="171">
        <f t="shared" ref="J53:J58" si="56">+I53*G53</f>
        <v>8</v>
      </c>
      <c r="K53" s="172">
        <f>'LABOR SHEET'!C$8</f>
        <v>70</v>
      </c>
      <c r="L53" s="173">
        <f t="shared" ref="L53:L58" si="57">I53*K53</f>
        <v>560</v>
      </c>
      <c r="M53" s="173">
        <f t="shared" ref="M53:M58" si="58">K53*J53</f>
        <v>560</v>
      </c>
      <c r="N53" s="173">
        <v>1800</v>
      </c>
      <c r="O53" s="90">
        <f t="shared" ref="O53:O58" si="59">N53*G53</f>
        <v>1800</v>
      </c>
      <c r="P53" s="90">
        <f t="shared" ref="P53:P58" si="60">(I53*K53)+N53</f>
        <v>2360</v>
      </c>
      <c r="Q53" s="190">
        <f t="shared" ref="Q53:Q58" si="61">P53*G53</f>
        <v>2360</v>
      </c>
      <c r="R53" s="102"/>
      <c r="S53" s="102"/>
    </row>
    <row r="54" spans="1:36">
      <c r="A54" s="109">
        <f>IF(F54&lt;&gt;"",1+MAX($A$2:A53),"")</f>
        <v>25</v>
      </c>
      <c r="B54" s="193"/>
      <c r="C54" s="167"/>
      <c r="D54" s="188" t="s">
        <v>109</v>
      </c>
      <c r="E54" s="187">
        <v>1</v>
      </c>
      <c r="F54" s="168">
        <v>0</v>
      </c>
      <c r="G54" s="164">
        <f t="shared" si="55"/>
        <v>1</v>
      </c>
      <c r="H54" s="64" t="s">
        <v>37</v>
      </c>
      <c r="I54" s="170">
        <v>8</v>
      </c>
      <c r="J54" s="171">
        <f t="shared" si="56"/>
        <v>8</v>
      </c>
      <c r="K54" s="172">
        <f>'LABOR SHEET'!C$8</f>
        <v>70</v>
      </c>
      <c r="L54" s="173">
        <f t="shared" si="57"/>
        <v>560</v>
      </c>
      <c r="M54" s="173">
        <f t="shared" si="58"/>
        <v>560</v>
      </c>
      <c r="N54" s="173">
        <v>1800</v>
      </c>
      <c r="O54" s="90">
        <f t="shared" si="59"/>
        <v>1800</v>
      </c>
      <c r="P54" s="90">
        <f t="shared" si="60"/>
        <v>2360</v>
      </c>
      <c r="Q54" s="190">
        <f t="shared" si="61"/>
        <v>2360</v>
      </c>
      <c r="R54" s="102"/>
      <c r="S54" s="102"/>
    </row>
    <row r="55" spans="1:36">
      <c r="A55" s="109">
        <f>IF(F55&lt;&gt;"",1+MAX($A$2:A54),"")</f>
        <v>26</v>
      </c>
      <c r="B55" s="193"/>
      <c r="C55" s="167"/>
      <c r="D55" s="188" t="s">
        <v>110</v>
      </c>
      <c r="E55" s="187">
        <v>4</v>
      </c>
      <c r="F55" s="168">
        <v>0</v>
      </c>
      <c r="G55" s="164">
        <f t="shared" si="55"/>
        <v>4</v>
      </c>
      <c r="H55" s="64" t="s">
        <v>37</v>
      </c>
      <c r="I55" s="170">
        <v>10</v>
      </c>
      <c r="J55" s="171">
        <f t="shared" si="56"/>
        <v>40</v>
      </c>
      <c r="K55" s="172">
        <f>'LABOR SHEET'!C$8</f>
        <v>70</v>
      </c>
      <c r="L55" s="173">
        <f t="shared" si="57"/>
        <v>700</v>
      </c>
      <c r="M55" s="173">
        <f t="shared" si="58"/>
        <v>2800</v>
      </c>
      <c r="N55" s="173">
        <v>2500</v>
      </c>
      <c r="O55" s="90">
        <f t="shared" si="59"/>
        <v>10000</v>
      </c>
      <c r="P55" s="90">
        <f t="shared" si="60"/>
        <v>3200</v>
      </c>
      <c r="Q55" s="190">
        <f t="shared" si="61"/>
        <v>12800</v>
      </c>
      <c r="R55" s="102"/>
      <c r="S55" s="102"/>
    </row>
    <row r="56" spans="1:36">
      <c r="A56" s="109">
        <f>IF(F56&lt;&gt;"",1+MAX($A$2:A55),"")</f>
        <v>27</v>
      </c>
      <c r="B56" s="193"/>
      <c r="C56" s="167"/>
      <c r="D56" s="188" t="s">
        <v>111</v>
      </c>
      <c r="E56" s="187">
        <v>4</v>
      </c>
      <c r="F56" s="168">
        <v>0</v>
      </c>
      <c r="G56" s="164">
        <f t="shared" si="55"/>
        <v>4</v>
      </c>
      <c r="H56" s="64" t="s">
        <v>37</v>
      </c>
      <c r="I56" s="170">
        <v>10</v>
      </c>
      <c r="J56" s="171">
        <f t="shared" si="56"/>
        <v>40</v>
      </c>
      <c r="K56" s="172">
        <f>'LABOR SHEET'!C$8</f>
        <v>70</v>
      </c>
      <c r="L56" s="173">
        <f t="shared" si="57"/>
        <v>700</v>
      </c>
      <c r="M56" s="173">
        <f t="shared" si="58"/>
        <v>2800</v>
      </c>
      <c r="N56" s="173">
        <v>2500</v>
      </c>
      <c r="O56" s="90">
        <f t="shared" si="59"/>
        <v>10000</v>
      </c>
      <c r="P56" s="90">
        <f t="shared" si="60"/>
        <v>3200</v>
      </c>
      <c r="Q56" s="190">
        <f t="shared" si="61"/>
        <v>12800</v>
      </c>
      <c r="R56" s="102"/>
      <c r="S56" s="102"/>
    </row>
    <row r="57" spans="1:36">
      <c r="A57" s="109">
        <f>IF(F57&lt;&gt;"",1+MAX($A$2:A56),"")</f>
        <v>28</v>
      </c>
      <c r="B57" s="193"/>
      <c r="C57" s="167"/>
      <c r="D57" s="188" t="s">
        <v>112</v>
      </c>
      <c r="E57" s="187">
        <v>1</v>
      </c>
      <c r="F57" s="168">
        <v>0</v>
      </c>
      <c r="G57" s="164">
        <f t="shared" si="55"/>
        <v>1</v>
      </c>
      <c r="H57" s="64" t="s">
        <v>37</v>
      </c>
      <c r="I57" s="170">
        <v>10</v>
      </c>
      <c r="J57" s="171">
        <f t="shared" si="56"/>
        <v>10</v>
      </c>
      <c r="K57" s="172">
        <f>'LABOR SHEET'!C$8</f>
        <v>70</v>
      </c>
      <c r="L57" s="173">
        <f t="shared" si="57"/>
        <v>700</v>
      </c>
      <c r="M57" s="173">
        <f t="shared" si="58"/>
        <v>700</v>
      </c>
      <c r="N57" s="173">
        <v>2500</v>
      </c>
      <c r="O57" s="90">
        <f t="shared" si="59"/>
        <v>2500</v>
      </c>
      <c r="P57" s="90">
        <f t="shared" si="60"/>
        <v>3200</v>
      </c>
      <c r="Q57" s="190">
        <f t="shared" si="61"/>
        <v>3200</v>
      </c>
      <c r="R57" s="102"/>
      <c r="S57" s="102"/>
    </row>
    <row r="58" spans="1:36">
      <c r="A58" s="109">
        <f>IF(F58&lt;&gt;"",1+MAX($A$2:A57),"")</f>
        <v>29</v>
      </c>
      <c r="B58" s="193"/>
      <c r="C58" s="167"/>
      <c r="D58" s="188" t="s">
        <v>113</v>
      </c>
      <c r="E58" s="187">
        <v>1</v>
      </c>
      <c r="F58" s="168">
        <v>0</v>
      </c>
      <c r="G58" s="164">
        <f t="shared" si="55"/>
        <v>1</v>
      </c>
      <c r="H58" s="64" t="s">
        <v>37</v>
      </c>
      <c r="I58" s="170">
        <v>1</v>
      </c>
      <c r="J58" s="171">
        <f t="shared" si="56"/>
        <v>1</v>
      </c>
      <c r="K58" s="172">
        <f>'LABOR SHEET'!C$8</f>
        <v>70</v>
      </c>
      <c r="L58" s="173">
        <f t="shared" si="57"/>
        <v>70</v>
      </c>
      <c r="M58" s="173">
        <f t="shared" si="58"/>
        <v>70</v>
      </c>
      <c r="N58" s="173">
        <v>168</v>
      </c>
      <c r="O58" s="90">
        <f t="shared" si="59"/>
        <v>168</v>
      </c>
      <c r="P58" s="90">
        <f t="shared" si="60"/>
        <v>238</v>
      </c>
      <c r="Q58" s="190">
        <f t="shared" si="61"/>
        <v>238</v>
      </c>
      <c r="R58" s="102"/>
      <c r="S58" s="102"/>
    </row>
    <row r="59" spans="1:36" ht="16" thickBot="1">
      <c r="A59" s="71" t="str">
        <f>IF(F59&lt;&gt;"",1+MAX($A$2:A58),"")</f>
        <v/>
      </c>
      <c r="B59" s="78"/>
      <c r="C59" s="79"/>
      <c r="D59" s="174"/>
      <c r="E59" s="175"/>
      <c r="F59" s="176"/>
      <c r="G59" s="175"/>
      <c r="H59" s="177"/>
      <c r="I59" s="178"/>
      <c r="J59" s="179"/>
      <c r="K59" s="180"/>
      <c r="L59" s="181"/>
      <c r="M59" s="181"/>
      <c r="N59" s="181"/>
      <c r="O59" s="93"/>
      <c r="P59" s="93"/>
      <c r="Q59" s="189"/>
      <c r="R59" s="102"/>
      <c r="S59" s="102"/>
    </row>
    <row r="60" spans="1:36" s="27" customFormat="1" ht="16" thickBot="1">
      <c r="A60" s="109" t="str">
        <f>IF(F60&lt;&gt;"",1+MAX($A$2:A59),"")</f>
        <v/>
      </c>
      <c r="B60" s="69"/>
      <c r="C60" s="72"/>
      <c r="D60" s="73" t="s">
        <v>33</v>
      </c>
      <c r="E60" s="183"/>
      <c r="F60" s="74"/>
      <c r="G60" s="74"/>
      <c r="H60" s="74"/>
      <c r="I60" s="74"/>
      <c r="J60" s="95"/>
      <c r="K60" s="95"/>
      <c r="L60" s="96"/>
      <c r="M60" s="97"/>
      <c r="N60" s="96"/>
      <c r="O60" s="94"/>
      <c r="P60" s="94"/>
      <c r="Q60" s="106">
        <f>SUM(Q31:Q58)</f>
        <v>45450.58</v>
      </c>
      <c r="R60" s="103"/>
    </row>
    <row r="61" spans="1:36" s="27" customFormat="1">
      <c r="A61" s="110" t="str">
        <f>IF(F61&lt;&gt;"",1+MAX($A$2:A28),"")</f>
        <v/>
      </c>
      <c r="B61" s="38"/>
      <c r="C61" s="38"/>
      <c r="D61" s="38"/>
      <c r="E61" s="185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113"/>
      <c r="R61" s="103"/>
    </row>
    <row r="62" spans="1:36" s="31" customFormat="1" ht="31">
      <c r="A62" s="116"/>
      <c r="B62" s="116"/>
      <c r="C62" s="116"/>
      <c r="D62" s="116"/>
      <c r="E62" s="116"/>
      <c r="F62" s="116"/>
      <c r="G62" s="116"/>
      <c r="H62" s="116"/>
      <c r="I62" s="116"/>
      <c r="J62" s="144"/>
      <c r="K62" s="200" t="s">
        <v>19</v>
      </c>
      <c r="L62" s="200"/>
      <c r="M62" s="145">
        <f>SUM(M19:M61)</f>
        <v>13729.52</v>
      </c>
      <c r="N62" s="146" t="s">
        <v>21</v>
      </c>
      <c r="O62" s="147">
        <f>SUM(O19:O61)</f>
        <v>33459.86</v>
      </c>
      <c r="P62" s="116"/>
      <c r="Q62" s="115"/>
      <c r="S62" s="114"/>
    </row>
    <row r="63" spans="1:36" s="31" customFormat="1">
      <c r="A63" s="117"/>
      <c r="B63" s="118"/>
      <c r="C63" s="119"/>
      <c r="D63" s="120" t="s">
        <v>39</v>
      </c>
      <c r="E63" s="121"/>
      <c r="F63" s="121"/>
      <c r="G63" s="122"/>
      <c r="H63" s="121"/>
      <c r="I63" s="121"/>
      <c r="J63" s="121"/>
      <c r="K63" s="121"/>
      <c r="L63" s="148"/>
      <c r="M63" s="148"/>
      <c r="N63" s="148"/>
      <c r="O63" s="148"/>
      <c r="P63" s="148"/>
      <c r="Q63" s="154">
        <f>+Q28+Q18</f>
        <v>14338.8</v>
      </c>
    </row>
    <row r="64" spans="1:36" s="31" customFormat="1">
      <c r="A64" s="117"/>
      <c r="B64" s="118"/>
      <c r="C64" s="123"/>
      <c r="D64" s="124" t="s">
        <v>40</v>
      </c>
      <c r="E64" s="125"/>
      <c r="F64" s="119"/>
      <c r="G64" s="125"/>
      <c r="H64" s="119"/>
      <c r="I64" s="119"/>
      <c r="J64" s="119"/>
      <c r="K64" s="119"/>
      <c r="L64" s="149">
        <v>0.05</v>
      </c>
      <c r="M64" s="149"/>
      <c r="N64" s="149"/>
      <c r="O64" s="149"/>
      <c r="P64" s="149"/>
      <c r="Q64" s="154">
        <f>Q63*L64</f>
        <v>716.94</v>
      </c>
      <c r="R64" s="155"/>
      <c r="S64" s="155"/>
      <c r="T64" s="155"/>
      <c r="U64" s="155"/>
      <c r="V64" s="155"/>
      <c r="W64" s="155"/>
      <c r="X64" s="155"/>
      <c r="Y64" s="155"/>
      <c r="Z64" s="155"/>
      <c r="AA64" s="155"/>
      <c r="AB64" s="155"/>
      <c r="AC64" s="155"/>
      <c r="AD64" s="155"/>
      <c r="AE64" s="155"/>
      <c r="AF64" s="155"/>
      <c r="AG64" s="155"/>
      <c r="AH64" s="155"/>
      <c r="AI64" s="155"/>
      <c r="AJ64" s="155"/>
    </row>
    <row r="65" spans="1:36" s="31" customFormat="1">
      <c r="A65" s="126"/>
      <c r="B65" s="127"/>
      <c r="C65" s="128"/>
      <c r="D65" s="129" t="s">
        <v>1</v>
      </c>
      <c r="E65" s="130"/>
      <c r="F65" s="131"/>
      <c r="G65" s="130"/>
      <c r="H65" s="131"/>
      <c r="I65" s="131"/>
      <c r="J65" s="131"/>
      <c r="K65" s="131"/>
      <c r="L65" s="150">
        <v>0.1</v>
      </c>
      <c r="M65" s="150"/>
      <c r="N65" s="150"/>
      <c r="O65" s="150"/>
      <c r="P65" s="150"/>
      <c r="Q65" s="156">
        <f>Q63*L65</f>
        <v>1433.88</v>
      </c>
      <c r="R65" s="155"/>
      <c r="S65" s="155"/>
      <c r="T65" s="155"/>
      <c r="U65" s="155"/>
      <c r="V65" s="155"/>
      <c r="W65" s="155"/>
      <c r="X65" s="155"/>
      <c r="Y65" s="155"/>
      <c r="Z65" s="155"/>
      <c r="AA65" s="155"/>
      <c r="AB65" s="155"/>
      <c r="AC65" s="155"/>
      <c r="AD65" s="155"/>
      <c r="AE65" s="155"/>
      <c r="AF65" s="155"/>
      <c r="AG65" s="155"/>
      <c r="AH65" s="155"/>
      <c r="AI65" s="155"/>
      <c r="AJ65" s="155"/>
    </row>
    <row r="66" spans="1:36" s="31" customFormat="1">
      <c r="A66" s="132"/>
      <c r="B66" s="133"/>
      <c r="C66" s="134"/>
      <c r="D66" s="135" t="s">
        <v>81</v>
      </c>
      <c r="E66" s="136"/>
      <c r="F66" s="137"/>
      <c r="G66" s="136"/>
      <c r="H66" s="137"/>
      <c r="I66" s="137"/>
      <c r="J66" s="137"/>
      <c r="K66" s="137"/>
      <c r="L66" s="151">
        <v>7.0000000000000007E-2</v>
      </c>
      <c r="M66" s="151"/>
      <c r="N66" s="151"/>
      <c r="O66" s="151"/>
      <c r="P66" s="151"/>
      <c r="Q66" s="157">
        <f>Q63*L66</f>
        <v>1003.716</v>
      </c>
      <c r="R66" s="155"/>
      <c r="S66" s="155"/>
      <c r="T66" s="155"/>
      <c r="U66" s="155"/>
      <c r="V66" s="155"/>
      <c r="W66" s="155"/>
      <c r="X66" s="155"/>
      <c r="Y66" s="155"/>
      <c r="Z66" s="155"/>
      <c r="AA66" s="155"/>
      <c r="AB66" s="155"/>
      <c r="AC66" s="155"/>
      <c r="AD66" s="155"/>
      <c r="AE66" s="155"/>
      <c r="AF66" s="155"/>
      <c r="AG66" s="155"/>
      <c r="AH66" s="155"/>
      <c r="AI66" s="155"/>
      <c r="AJ66" s="155"/>
    </row>
    <row r="67" spans="1:36" s="31" customFormat="1">
      <c r="A67" s="132"/>
      <c r="B67" s="133"/>
      <c r="C67" s="134"/>
      <c r="D67" s="135" t="s">
        <v>2</v>
      </c>
      <c r="E67" s="136"/>
      <c r="F67" s="137"/>
      <c r="G67" s="136"/>
      <c r="H67" s="137"/>
      <c r="I67" s="137"/>
      <c r="J67" s="137"/>
      <c r="K67" s="137"/>
      <c r="L67" s="152">
        <v>1.4999999999999999E-2</v>
      </c>
      <c r="M67" s="152"/>
      <c r="N67" s="152"/>
      <c r="O67" s="152"/>
      <c r="P67" s="152"/>
      <c r="Q67" s="157">
        <f>Q63*L67</f>
        <v>215.08199999999999</v>
      </c>
      <c r="R67" s="155"/>
      <c r="S67" s="155"/>
      <c r="T67" s="155"/>
      <c r="U67" s="155"/>
      <c r="V67" s="155"/>
      <c r="W67" s="155"/>
      <c r="X67" s="155"/>
      <c r="Y67" s="155"/>
      <c r="Z67" s="155"/>
      <c r="AA67" s="155"/>
      <c r="AB67" s="155"/>
      <c r="AC67" s="155"/>
      <c r="AD67" s="155"/>
      <c r="AE67" s="155"/>
      <c r="AF67" s="155"/>
      <c r="AG67" s="155"/>
      <c r="AH67" s="155"/>
      <c r="AI67" s="155"/>
      <c r="AJ67" s="155"/>
    </row>
    <row r="68" spans="1:36" s="31" customFormat="1">
      <c r="A68" s="138"/>
      <c r="B68" s="139"/>
      <c r="C68" s="140"/>
      <c r="D68" s="141" t="s">
        <v>3</v>
      </c>
      <c r="E68" s="142"/>
      <c r="F68" s="142"/>
      <c r="G68" s="143"/>
      <c r="H68" s="142"/>
      <c r="I68" s="142"/>
      <c r="J68" s="142"/>
      <c r="K68" s="142"/>
      <c r="L68" s="153"/>
      <c r="M68" s="153"/>
      <c r="N68" s="153"/>
      <c r="O68" s="153"/>
      <c r="P68" s="153"/>
      <c r="Q68" s="158">
        <f>SUM(Q63:Q67)</f>
        <v>17708.417999999998</v>
      </c>
    </row>
  </sheetData>
  <mergeCells count="6">
    <mergeCell ref="A2:Q2"/>
    <mergeCell ref="B3:C3"/>
    <mergeCell ref="B4:C4"/>
    <mergeCell ref="B5:C5"/>
    <mergeCell ref="K62:L62"/>
    <mergeCell ref="Q10:Q16"/>
  </mergeCells>
  <printOptions horizontalCentered="1"/>
  <pageMargins left="0.7" right="0.7" top="0.75" bottom="0.75" header="0.3" footer="0.3"/>
  <pageSetup paperSize="9" scale="36" fitToHeight="0" orientation="portrait"/>
  <headerFooter scaleWithDoc="0"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36"/>
  <sheetViews>
    <sheetView workbookViewId="0">
      <selection activeCell="C9" sqref="C9"/>
    </sheetView>
  </sheetViews>
  <sheetFormatPr defaultColWidth="9.08203125" defaultRowHeight="14.5"/>
  <cols>
    <col min="1" max="1" width="26.9140625" style="1" customWidth="1"/>
    <col min="2" max="2" width="19.6640625" style="2" customWidth="1"/>
    <col min="3" max="3" width="20.4140625" style="2" customWidth="1"/>
    <col min="4" max="16384" width="9.08203125" style="2"/>
  </cols>
  <sheetData>
    <row r="1" spans="1:3">
      <c r="A1" s="3"/>
      <c r="B1" s="4"/>
      <c r="C1" s="4"/>
    </row>
    <row r="2" spans="1:3">
      <c r="A2" s="3"/>
      <c r="B2" s="206"/>
      <c r="C2" s="207"/>
    </row>
    <row r="3" spans="1:3">
      <c r="A3" s="3"/>
      <c r="B3" s="208"/>
      <c r="C3" s="209"/>
    </row>
    <row r="4" spans="1:3">
      <c r="A4" s="3"/>
      <c r="B4" s="210"/>
      <c r="C4" s="211"/>
    </row>
    <row r="5" spans="1:3">
      <c r="A5" s="3"/>
      <c r="B5" s="3"/>
      <c r="C5" s="3"/>
    </row>
    <row r="6" spans="1:3" ht="15.5">
      <c r="A6" s="3"/>
      <c r="B6" s="5" t="s">
        <v>41</v>
      </c>
      <c r="C6" s="6" t="s">
        <v>42</v>
      </c>
    </row>
    <row r="7" spans="1:3" ht="15.5">
      <c r="A7" s="7"/>
      <c r="B7" s="8"/>
      <c r="C7" s="9"/>
    </row>
    <row r="8" spans="1:3" ht="15.5">
      <c r="A8" s="10" t="s">
        <v>114</v>
      </c>
      <c r="B8" s="11" t="s">
        <v>115</v>
      </c>
      <c r="C8" s="12">
        <v>70</v>
      </c>
    </row>
    <row r="9" spans="1:3" ht="16" thickBot="1">
      <c r="A9" s="13"/>
      <c r="B9" s="14"/>
      <c r="C9" s="15"/>
    </row>
    <row r="10" spans="1:3">
      <c r="A10" s="3"/>
      <c r="B10" s="3"/>
      <c r="C10" s="3"/>
    </row>
    <row r="11" spans="1:3">
      <c r="A11" s="16" t="s">
        <v>43</v>
      </c>
      <c r="B11" s="17">
        <v>0</v>
      </c>
      <c r="C11" s="3"/>
    </row>
    <row r="12" spans="1:3">
      <c r="A12" s="3"/>
      <c r="B12" s="3"/>
      <c r="C12" s="3"/>
    </row>
    <row r="13" spans="1:3" ht="15.5">
      <c r="A13" s="3"/>
      <c r="B13" s="204" t="s">
        <v>12</v>
      </c>
      <c r="C13" s="205"/>
    </row>
    <row r="14" spans="1:3" ht="15.5">
      <c r="A14" s="18" t="s">
        <v>44</v>
      </c>
      <c r="B14" s="19" t="s">
        <v>37</v>
      </c>
      <c r="C14" s="20">
        <v>0</v>
      </c>
    </row>
    <row r="15" spans="1:3" ht="15.5">
      <c r="A15" s="21" t="s">
        <v>45</v>
      </c>
      <c r="B15" s="22" t="s">
        <v>38</v>
      </c>
      <c r="C15" s="23">
        <v>0.05</v>
      </c>
    </row>
    <row r="16" spans="1:3" ht="15.5">
      <c r="A16" s="21" t="s">
        <v>46</v>
      </c>
      <c r="B16" s="22" t="s">
        <v>36</v>
      </c>
      <c r="C16" s="23">
        <v>0.1</v>
      </c>
    </row>
    <row r="17" spans="1:3" ht="15.5">
      <c r="A17" s="21" t="s">
        <v>47</v>
      </c>
      <c r="B17" s="22" t="s">
        <v>48</v>
      </c>
      <c r="C17" s="23">
        <v>0.1</v>
      </c>
    </row>
    <row r="18" spans="1:3" ht="15.5">
      <c r="A18" s="21" t="s">
        <v>49</v>
      </c>
      <c r="B18" s="22" t="s">
        <v>34</v>
      </c>
      <c r="C18" s="23">
        <v>0.1</v>
      </c>
    </row>
    <row r="19" spans="1:3" ht="15.5">
      <c r="A19" s="21" t="s">
        <v>50</v>
      </c>
      <c r="B19" s="22" t="s">
        <v>26</v>
      </c>
      <c r="C19" s="23">
        <v>0</v>
      </c>
    </row>
    <row r="20" spans="1:3" ht="15.5">
      <c r="A20" s="21" t="s">
        <v>51</v>
      </c>
      <c r="B20" s="22" t="s">
        <v>52</v>
      </c>
      <c r="C20" s="23">
        <v>0</v>
      </c>
    </row>
    <row r="21" spans="1:3" ht="15.5">
      <c r="A21" s="21" t="s">
        <v>53</v>
      </c>
      <c r="B21" s="22" t="s">
        <v>54</v>
      </c>
      <c r="C21" s="23">
        <v>0</v>
      </c>
    </row>
    <row r="22" spans="1:3" ht="15.5">
      <c r="A22" s="21" t="s">
        <v>55</v>
      </c>
      <c r="B22" s="22" t="s">
        <v>56</v>
      </c>
      <c r="C22" s="23">
        <v>0</v>
      </c>
    </row>
    <row r="23" spans="1:3" ht="15.5">
      <c r="A23" s="21" t="s">
        <v>57</v>
      </c>
      <c r="B23" s="22" t="s">
        <v>58</v>
      </c>
      <c r="C23" s="23">
        <v>0</v>
      </c>
    </row>
    <row r="24" spans="1:3" ht="15.5">
      <c r="A24" s="21" t="s">
        <v>59</v>
      </c>
      <c r="B24" s="22" t="s">
        <v>60</v>
      </c>
      <c r="C24" s="23">
        <v>0.1</v>
      </c>
    </row>
    <row r="25" spans="1:3" ht="15.5">
      <c r="A25" s="21" t="s">
        <v>61</v>
      </c>
      <c r="B25" s="22" t="s">
        <v>35</v>
      </c>
      <c r="C25" s="23">
        <v>0.1</v>
      </c>
    </row>
    <row r="26" spans="1:3" ht="15.5">
      <c r="A26" s="21" t="s">
        <v>62</v>
      </c>
      <c r="B26" s="22" t="s">
        <v>63</v>
      </c>
      <c r="C26" s="23">
        <v>0</v>
      </c>
    </row>
    <row r="27" spans="1:3" ht="15.5">
      <c r="A27" s="21" t="s">
        <v>64</v>
      </c>
      <c r="B27" s="22" t="s">
        <v>65</v>
      </c>
      <c r="C27" s="23">
        <v>0</v>
      </c>
    </row>
    <row r="28" spans="1:3" ht="15.5">
      <c r="A28" s="21" t="s">
        <v>66</v>
      </c>
      <c r="B28" s="22" t="s">
        <v>66</v>
      </c>
      <c r="C28" s="23">
        <v>0.1</v>
      </c>
    </row>
    <row r="29" spans="1:3" ht="15.5">
      <c r="A29" s="21" t="s">
        <v>67</v>
      </c>
      <c r="B29" s="22" t="s">
        <v>68</v>
      </c>
      <c r="C29" s="23">
        <v>0</v>
      </c>
    </row>
    <row r="30" spans="1:3" ht="15.5">
      <c r="A30" s="21" t="s">
        <v>69</v>
      </c>
      <c r="B30" s="22" t="s">
        <v>70</v>
      </c>
      <c r="C30" s="23">
        <v>0</v>
      </c>
    </row>
    <row r="31" spans="1:3" ht="15.5">
      <c r="A31" s="21" t="s">
        <v>71</v>
      </c>
      <c r="B31" s="22" t="s">
        <v>72</v>
      </c>
      <c r="C31" s="23">
        <v>0</v>
      </c>
    </row>
    <row r="32" spans="1:3" ht="15.5">
      <c r="A32" s="21" t="s">
        <v>62</v>
      </c>
      <c r="B32" s="22" t="s">
        <v>73</v>
      </c>
      <c r="C32" s="23">
        <v>0</v>
      </c>
    </row>
    <row r="33" spans="1:3" ht="15.5">
      <c r="A33" s="21" t="s">
        <v>74</v>
      </c>
      <c r="B33" s="22" t="s">
        <v>75</v>
      </c>
      <c r="C33" s="23">
        <v>0</v>
      </c>
    </row>
    <row r="34" spans="1:3" ht="15.5">
      <c r="A34" s="21" t="s">
        <v>76</v>
      </c>
      <c r="B34" s="22" t="s">
        <v>77</v>
      </c>
      <c r="C34" s="23">
        <v>0</v>
      </c>
    </row>
    <row r="35" spans="1:3" ht="15.5">
      <c r="A35" s="21" t="s">
        <v>78</v>
      </c>
      <c r="B35" s="22" t="s">
        <v>79</v>
      </c>
      <c r="C35" s="23">
        <v>0.1</v>
      </c>
    </row>
    <row r="36" spans="1:3" ht="15.5">
      <c r="A36" s="24" t="s">
        <v>80</v>
      </c>
      <c r="B36" s="25" t="s">
        <v>80</v>
      </c>
      <c r="C36" s="26">
        <v>0</v>
      </c>
    </row>
  </sheetData>
  <mergeCells count="2">
    <mergeCell ref="B13:C13"/>
    <mergeCell ref="B2:C4"/>
  </mergeCells>
  <pageMargins left="0.7" right="0.7" top="0.75" bottom="0.75" header="0.3" footer="0.3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w i f t T o k e n s   x m l n s : x s d = " h t t p : / / w w w . w 3 . o r g / 2 0 0 1 / X M L S c h e m a "   x m l n s : x s i = " h t t p : / / w w w . w 3 . o r g / 2 0 0 1 / X M L S c h e m a - i n s t a n c e " > < T o k e n s / > < / S w i f t T o k e n s > 
</file>

<file path=customXml/itemProps1.xml><?xml version="1.0" encoding="utf-8"?>
<ds:datastoreItem xmlns:ds="http://schemas.openxmlformats.org/officeDocument/2006/customXml" ds:itemID="{D747C515-BF5C-4466-911F-A23069E51A28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Takeoff Breakdown</vt:lpstr>
      <vt:lpstr>LABOR SHEET</vt:lpstr>
      <vt:lpstr>'Takeoff Breakdown'!Print_Area</vt:lpstr>
      <vt:lpstr>'Takeoff Breakdown'!Print_Titles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Mfbzone</dc:creator>
  <cp:lastModifiedBy>HP EliteBook 840 G7</cp:lastModifiedBy>
  <cp:lastPrinted>2023-01-11T20:23:00Z</cp:lastPrinted>
  <dcterms:created xsi:type="dcterms:W3CDTF">2016-03-30T11:57:00Z</dcterms:created>
  <dcterms:modified xsi:type="dcterms:W3CDTF">2025-04-28T18:43:01Z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S9Connected">
    <vt:bool>true</vt:bool>
  </property>
  <property fmtid="{D5CDD505-2E9C-101B-9397-08002B2CF9AE}" pid="3" name="PlanSwiftJobName">
    <vt:lpwstr/>
  </property>
  <property fmtid="{D5CDD505-2E9C-101B-9397-08002B2CF9AE}" pid="4" name="PlanSwiftJobGuid">
    <vt:lpwstr/>
  </property>
  <property fmtid="{D5CDD505-2E9C-101B-9397-08002B2CF9AE}" pid="5" name="LinkedDataId">
    <vt:lpwstr>{D747C515-BF5C-4466-911F-A23069E51A28}</vt:lpwstr>
  </property>
  <property fmtid="{D5CDD505-2E9C-101B-9397-08002B2CF9AE}" pid="6" name="ICV">
    <vt:lpwstr>EC1FCEACD50048F7BE22E171269F4281_12</vt:lpwstr>
  </property>
  <property fmtid="{D5CDD505-2E9C-101B-9397-08002B2CF9AE}" pid="7" name="KSOProductBuildVer">
    <vt:lpwstr>1033-12.2.0.17153</vt:lpwstr>
  </property>
</Properties>
</file>